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wnloads\"/>
    </mc:Choice>
  </mc:AlternateContent>
  <xr:revisionPtr revIDLastSave="0" documentId="8_{0CA8972E-3C44-449B-9A4D-5931A9E0C0E5}" xr6:coauthVersionLast="47" xr6:coauthVersionMax="47" xr10:uidLastSave="{00000000-0000-0000-0000-000000000000}"/>
  <bookViews>
    <workbookView xWindow="-110" yWindow="-110" windowWidth="19420" windowHeight="10300" xr2:uid="{A803686B-EB3B-41B9-A4CA-CDC2560C2A75}"/>
  </bookViews>
  <sheets>
    <sheet name="BB" sheetId="1" r:id="rId1"/>
  </sheets>
  <externalReferences>
    <externalReference r:id="rId2"/>
    <externalReference r:id="rId3"/>
    <externalReference r:id="rId4"/>
  </externalReferences>
  <definedNames>
    <definedName name="_xlnm.Print_Area" localSheetId="0">BB!$A$119:$R$139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39" i="1" l="1"/>
  <c r="L139" i="1"/>
  <c r="K139" i="1"/>
  <c r="F139" i="1"/>
  <c r="E139" i="1"/>
  <c r="D139" i="1"/>
  <c r="P138" i="1"/>
  <c r="L138" i="1"/>
  <c r="K138" i="1"/>
  <c r="F138" i="1"/>
  <c r="E138" i="1"/>
  <c r="D138" i="1"/>
  <c r="U137" i="1"/>
  <c r="P137" i="1"/>
  <c r="M137" i="1"/>
  <c r="L137" i="1"/>
  <c r="K137" i="1"/>
  <c r="F137" i="1"/>
  <c r="E137" i="1"/>
  <c r="D137" i="1"/>
  <c r="P136" i="1"/>
  <c r="M136" i="1"/>
  <c r="L136" i="1"/>
  <c r="K136" i="1"/>
  <c r="F136" i="1"/>
  <c r="E136" i="1"/>
  <c r="D136" i="1"/>
  <c r="P135" i="1"/>
  <c r="L135" i="1"/>
  <c r="M135" i="1" s="1"/>
  <c r="K135" i="1"/>
  <c r="F135" i="1"/>
  <c r="E135" i="1"/>
  <c r="D135" i="1"/>
  <c r="P134" i="1"/>
  <c r="L134" i="1"/>
  <c r="K134" i="1"/>
  <c r="F134" i="1"/>
  <c r="E134" i="1"/>
  <c r="D134" i="1"/>
  <c r="U133" i="1"/>
  <c r="P133" i="1"/>
  <c r="M133" i="1"/>
  <c r="L133" i="1"/>
  <c r="K133" i="1"/>
  <c r="F133" i="1"/>
  <c r="E133" i="1"/>
  <c r="D133" i="1"/>
  <c r="P132" i="1"/>
  <c r="M132" i="1"/>
  <c r="L132" i="1"/>
  <c r="K132" i="1"/>
  <c r="F132" i="1"/>
  <c r="E132" i="1"/>
  <c r="D132" i="1"/>
  <c r="U131" i="1"/>
  <c r="O131" i="1" s="1"/>
  <c r="P131" i="1"/>
  <c r="L131" i="1"/>
  <c r="M131" i="1" s="1"/>
  <c r="K131" i="1"/>
  <c r="F131" i="1"/>
  <c r="E131" i="1"/>
  <c r="D131" i="1"/>
  <c r="P130" i="1"/>
  <c r="L130" i="1"/>
  <c r="M130" i="1" s="1"/>
  <c r="K130" i="1"/>
  <c r="F130" i="1"/>
  <c r="E130" i="1"/>
  <c r="G130" i="1" s="1"/>
  <c r="D130" i="1"/>
  <c r="U108" i="1"/>
  <c r="K108" i="1"/>
  <c r="C139" i="1" s="1"/>
  <c r="G139" i="1" s="1"/>
  <c r="C108" i="1"/>
  <c r="G108" i="1" s="1"/>
  <c r="U107" i="1"/>
  <c r="K107" i="1"/>
  <c r="C138" i="1" s="1"/>
  <c r="G138" i="1" s="1"/>
  <c r="C107" i="1"/>
  <c r="G107" i="1" s="1"/>
  <c r="U106" i="1"/>
  <c r="K106" i="1"/>
  <c r="C137" i="1" s="1"/>
  <c r="G137" i="1" s="1"/>
  <c r="C106" i="1"/>
  <c r="G106" i="1" s="1"/>
  <c r="U105" i="1"/>
  <c r="M105" i="1"/>
  <c r="K105" i="1"/>
  <c r="C136" i="1" s="1"/>
  <c r="G136" i="1" s="1"/>
  <c r="U104" i="1"/>
  <c r="M104" i="1"/>
  <c r="K104" i="1"/>
  <c r="C135" i="1" s="1"/>
  <c r="G135" i="1" s="1"/>
  <c r="U103" i="1"/>
  <c r="K103" i="1"/>
  <c r="C134" i="1" s="1"/>
  <c r="G134" i="1" s="1"/>
  <c r="U102" i="1"/>
  <c r="K102" i="1"/>
  <c r="C133" i="1" s="1"/>
  <c r="G133" i="1" s="1"/>
  <c r="U101" i="1"/>
  <c r="K101" i="1"/>
  <c r="C132" i="1" s="1"/>
  <c r="G132" i="1" s="1"/>
  <c r="U100" i="1"/>
  <c r="M100" i="1"/>
  <c r="K100" i="1"/>
  <c r="C131" i="1" s="1"/>
  <c r="G131" i="1" s="1"/>
  <c r="U99" i="1"/>
  <c r="M99" i="1"/>
  <c r="K99" i="1"/>
  <c r="C99" i="1"/>
  <c r="G99" i="1" s="1"/>
  <c r="U80" i="1"/>
  <c r="K80" i="1"/>
  <c r="C80" i="1"/>
  <c r="G80" i="1" s="1"/>
  <c r="U79" i="1"/>
  <c r="K79" i="1"/>
  <c r="C79" i="1"/>
  <c r="G79" i="1" s="1"/>
  <c r="U78" i="1"/>
  <c r="K78" i="1"/>
  <c r="C78" i="1"/>
  <c r="G78" i="1" s="1"/>
  <c r="U77" i="1"/>
  <c r="M77" i="1"/>
  <c r="K77" i="1"/>
  <c r="C105" i="1" s="1"/>
  <c r="G105" i="1" s="1"/>
  <c r="U76" i="1"/>
  <c r="M76" i="1"/>
  <c r="K76" i="1"/>
  <c r="C104" i="1" s="1"/>
  <c r="G104" i="1" s="1"/>
  <c r="U75" i="1"/>
  <c r="K75" i="1"/>
  <c r="C103" i="1" s="1"/>
  <c r="G103" i="1" s="1"/>
  <c r="U74" i="1"/>
  <c r="K74" i="1"/>
  <c r="C102" i="1" s="1"/>
  <c r="G102" i="1" s="1"/>
  <c r="U73" i="1"/>
  <c r="K73" i="1"/>
  <c r="C101" i="1" s="1"/>
  <c r="G101" i="1" s="1"/>
  <c r="U72" i="1"/>
  <c r="M72" i="1"/>
  <c r="K72" i="1"/>
  <c r="C100" i="1" s="1"/>
  <c r="G100" i="1" s="1"/>
  <c r="U71" i="1"/>
  <c r="M71" i="1"/>
  <c r="K71" i="1"/>
  <c r="C71" i="1"/>
  <c r="G71" i="1" s="1"/>
  <c r="U51" i="1"/>
  <c r="K51" i="1"/>
  <c r="C51" i="1"/>
  <c r="G51" i="1" s="1"/>
  <c r="U50" i="1"/>
  <c r="K50" i="1"/>
  <c r="C50" i="1"/>
  <c r="G50" i="1" s="1"/>
  <c r="U49" i="1"/>
  <c r="K49" i="1"/>
  <c r="C49" i="1"/>
  <c r="G49" i="1" s="1"/>
  <c r="U48" i="1"/>
  <c r="K48" i="1"/>
  <c r="C48" i="1"/>
  <c r="G48" i="1" s="1"/>
  <c r="U47" i="1"/>
  <c r="M47" i="1"/>
  <c r="K47" i="1"/>
  <c r="C77" i="1" s="1"/>
  <c r="G77" i="1" s="1"/>
  <c r="U46" i="1"/>
  <c r="M46" i="1"/>
  <c r="K46" i="1"/>
  <c r="C76" i="1" s="1"/>
  <c r="G76" i="1" s="1"/>
  <c r="U45" i="1"/>
  <c r="K45" i="1"/>
  <c r="C75" i="1" s="1"/>
  <c r="G75" i="1" s="1"/>
  <c r="U44" i="1"/>
  <c r="T44" i="1"/>
  <c r="S44" i="1"/>
  <c r="K44" i="1"/>
  <c r="C74" i="1" s="1"/>
  <c r="G74" i="1" s="1"/>
  <c r="U43" i="1"/>
  <c r="S43" i="1"/>
  <c r="T43" i="1" s="1"/>
  <c r="K43" i="1"/>
  <c r="C73" i="1" s="1"/>
  <c r="G73" i="1" s="1"/>
  <c r="U42" i="1"/>
  <c r="M42" i="1"/>
  <c r="K42" i="1"/>
  <c r="C72" i="1" s="1"/>
  <c r="G72" i="1" s="1"/>
  <c r="U41" i="1"/>
  <c r="M41" i="1"/>
  <c r="K41" i="1"/>
  <c r="C41" i="1"/>
  <c r="G41" i="1" s="1"/>
  <c r="U28" i="1"/>
  <c r="U21" i="1"/>
  <c r="K21" i="1"/>
  <c r="G21" i="1"/>
  <c r="U20" i="1"/>
  <c r="U139" i="1" s="1"/>
  <c r="N20" i="1"/>
  <c r="K20" i="1"/>
  <c r="G20" i="1"/>
  <c r="U19" i="1"/>
  <c r="U138" i="1" s="1"/>
  <c r="N19" i="1"/>
  <c r="K19" i="1"/>
  <c r="G19" i="1"/>
  <c r="U18" i="1"/>
  <c r="K18" i="1"/>
  <c r="G18" i="1"/>
  <c r="U17" i="1"/>
  <c r="U136" i="1" s="1"/>
  <c r="M17" i="1"/>
  <c r="K17" i="1"/>
  <c r="C47" i="1" s="1"/>
  <c r="G47" i="1" s="1"/>
  <c r="G17" i="1"/>
  <c r="U16" i="1"/>
  <c r="U135" i="1" s="1"/>
  <c r="O135" i="1" s="1"/>
  <c r="M16" i="1"/>
  <c r="K16" i="1"/>
  <c r="C46" i="1" s="1"/>
  <c r="G46" i="1" s="1"/>
  <c r="G16" i="1"/>
  <c r="U15" i="1"/>
  <c r="U134" i="1" s="1"/>
  <c r="K15" i="1"/>
  <c r="C45" i="1" s="1"/>
  <c r="G45" i="1" s="1"/>
  <c r="G15" i="1"/>
  <c r="U14" i="1"/>
  <c r="K14" i="1"/>
  <c r="C44" i="1" s="1"/>
  <c r="G44" i="1" s="1"/>
  <c r="G14" i="1"/>
  <c r="U13" i="1"/>
  <c r="U132" i="1" s="1"/>
  <c r="K13" i="1"/>
  <c r="C43" i="1" s="1"/>
  <c r="G43" i="1" s="1"/>
  <c r="G13" i="1"/>
  <c r="U12" i="1"/>
  <c r="M12" i="1"/>
  <c r="K12" i="1"/>
  <c r="C42" i="1" s="1"/>
  <c r="G42" i="1" s="1"/>
  <c r="G12" i="1"/>
  <c r="U11" i="1"/>
  <c r="U130" i="1" s="1"/>
  <c r="O130" i="1" s="1"/>
  <c r="M11" i="1"/>
  <c r="K11" i="1"/>
  <c r="G11" i="1"/>
  <c r="H6" i="1"/>
  <c r="C5" i="1"/>
  <c r="A3" i="1"/>
</calcChain>
</file>

<file path=xl/sharedStrings.xml><?xml version="1.0" encoding="utf-8"?>
<sst xmlns="http://schemas.openxmlformats.org/spreadsheetml/2006/main" count="239" uniqueCount="57">
  <si>
    <t>DATA SEMENTARA LUAS AREAL, PRODUKSI, PRODUKTIVITAS, DAN JUMLAH PETANI</t>
  </si>
  <si>
    <t>PEMILIK LAHAN TAHUNAN PERKEBUNAN RAKYAT KABUPATEN BULUKUMBA</t>
  </si>
  <si>
    <t>Kec. Bonto Bahari</t>
  </si>
  <si>
    <t>Triwulan I</t>
  </si>
  <si>
    <t>No.</t>
  </si>
  <si>
    <t>Jenis Komoditi</t>
  </si>
  <si>
    <t>Luas Areal ( Ha )</t>
  </si>
  <si>
    <t xml:space="preserve">Produksi </t>
  </si>
  <si>
    <t>Wujud Produksi</t>
  </si>
  <si>
    <t>Jumlah Petani Perkebunan (KK)</t>
  </si>
  <si>
    <t>Ket.</t>
  </si>
  <si>
    <t>Mutasi dalam Tahun laporan</t>
  </si>
  <si>
    <t>Tanam Ulang</t>
  </si>
  <si>
    <t>Tanaman Baru</t>
  </si>
  <si>
    <t>Pengurangan</t>
  </si>
  <si>
    <t>Jumlah</t>
  </si>
  <si>
    <t>TBM</t>
  </si>
  <si>
    <t>TM</t>
  </si>
  <si>
    <t>TR/ TT</t>
  </si>
  <si>
    <t>Jumlah (Kg)</t>
  </si>
  <si>
    <t>Rata-rata (Kg/Ha)</t>
  </si>
  <si>
    <t>Harga Rata2 (Rp/kg)</t>
  </si>
  <si>
    <t>Petani</t>
  </si>
  <si>
    <t>BMU</t>
  </si>
  <si>
    <t>Kelapa Hybrida</t>
  </si>
  <si>
    <t>Kopra</t>
  </si>
  <si>
    <t>Kelapa Dalam</t>
  </si>
  <si>
    <t>Kopi Robusta</t>
  </si>
  <si>
    <t>Biji kering</t>
  </si>
  <si>
    <t>Kopi Arabika</t>
  </si>
  <si>
    <t>Cengkeh</t>
  </si>
  <si>
    <t>Bunga Kering</t>
  </si>
  <si>
    <t>Kakao</t>
  </si>
  <si>
    <t>Jambu Mete</t>
  </si>
  <si>
    <t>Biji</t>
  </si>
  <si>
    <t>Lada</t>
  </si>
  <si>
    <t>Lada Kering</t>
  </si>
  <si>
    <t>Pala</t>
  </si>
  <si>
    <t>Karet</t>
  </si>
  <si>
    <t>Kelapa Genjah</t>
  </si>
  <si>
    <t>TAHUN 2024</t>
  </si>
  <si>
    <t>Triwulan II</t>
  </si>
  <si>
    <t>Tanaman Akhir Triwulan I 2024</t>
  </si>
  <si>
    <t>Kondisi Triwulan II Tahun 2024</t>
  </si>
  <si>
    <t>Lump</t>
  </si>
  <si>
    <t xml:space="preserve">Kelapa hibrida </t>
  </si>
  <si>
    <t>Triwulan III</t>
  </si>
  <si>
    <t>Tanaman Akhir Triwulan II 2024</t>
  </si>
  <si>
    <t>Kondisi Triwulan III Tahun 2024</t>
  </si>
  <si>
    <t>Triwulan IV</t>
  </si>
  <si>
    <t>Tanaman Akhir Triwulan III 2024</t>
  </si>
  <si>
    <t>*Data Sementara</t>
  </si>
  <si>
    <t>KEC. BONTO BAHARI</t>
  </si>
  <si>
    <t>Tanaman Akhir Tahun 2023</t>
  </si>
  <si>
    <t>Kondisi Triwulan IV Tahun 2024</t>
  </si>
  <si>
    <t>Petugas Perkebunan Kecamatan</t>
  </si>
  <si>
    <t>Eras Pahing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</si>
</sst>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-* #,##0_-;\-* #,##0_-;_-* &quot;-&quot;_-;_-@_-"/>
    <numFmt numFmtId="43" formatCode="_-* #,##0.00_-;\-* #,##0.00_-;_-* &quot;-&quot;??_-;_-@_-"/>
    <numFmt numFmtId="164" formatCode="_-* #,##0_-;\-* #,##0_-;_-* &quot;-&quot;??_-;_-@_-"/>
    <numFmt numFmtId="165" formatCode="_ * #,##0_ ;_ * \-#,##0_ ;_ * &quot;-&quot;_ ;_ @_ "/>
    <numFmt numFmtId="166" formatCode="_ * #,##0.0_ ;_ * \-#,##0.0_ ;_ * &quot;-&quot;_ ;_ @_ "/>
    <numFmt numFmtId="167" formatCode="_(* #,##0.00_);_(* \(#,##0.00\);_(* &quot;-&quot;??_);_(@_)"/>
    <numFmt numFmtId="168" formatCode="_ * #,##0.00_ ;_ * \-#,##0.00_ ;_ * &quot;-&quot;_ ;_ @_ 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 Narrow"/>
      <family val="2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sz val="10"/>
      <color indexed="8"/>
      <name val="Arial Narrow"/>
      <family val="2"/>
    </font>
    <font>
      <i/>
      <sz val="10"/>
      <color indexed="8"/>
      <name val="Arial Narrow"/>
      <family val="2"/>
    </font>
    <font>
      <sz val="11"/>
      <color indexed="8"/>
      <name val="Arial Narrow"/>
      <family val="2"/>
    </font>
    <font>
      <sz val="11"/>
      <name val="Arial Narrow"/>
      <family val="2"/>
    </font>
    <font>
      <sz val="10"/>
      <color theme="1"/>
      <name val="Arial Narrow"/>
      <family val="2"/>
    </font>
    <font>
      <sz val="9"/>
      <color rgb="FF002060"/>
      <name val="Arial Narrow"/>
      <family val="2"/>
    </font>
    <font>
      <sz val="10"/>
      <name val="Arial Narrow"/>
      <family val="2"/>
    </font>
    <font>
      <b/>
      <i/>
      <sz val="11"/>
      <color rgb="FF0070C0"/>
      <name val="Arial Narrow"/>
      <family val="2"/>
    </font>
    <font>
      <b/>
      <sz val="11"/>
      <color rgb="FFC00000"/>
      <name val="Arial Narrow"/>
      <family val="2"/>
    </font>
    <font>
      <sz val="9"/>
      <color theme="1"/>
      <name val="Arial Narrow"/>
      <family val="2"/>
    </font>
    <font>
      <sz val="11"/>
      <color theme="0"/>
      <name val="Arial Narrow"/>
      <family val="2"/>
    </font>
    <font>
      <u/>
      <sz val="11"/>
      <color theme="1"/>
      <name val="Arial Narrow"/>
      <family val="2"/>
    </font>
    <font>
      <sz val="11"/>
      <color rgb="FFFF0000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105">
    <xf numFmtId="0" fontId="0" fillId="0" borderId="0" xfId="0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3" fillId="0" borderId="0" xfId="0" applyFont="1"/>
    <xf numFmtId="164" fontId="3" fillId="0" borderId="0" xfId="1" applyNumberFormat="1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0" fontId="3" fillId="0" borderId="13" xfId="0" applyFont="1" applyBorder="1" applyAlignment="1">
      <alignment horizontal="center"/>
    </xf>
    <xf numFmtId="0" fontId="7" fillId="0" borderId="14" xfId="0" applyFont="1" applyBorder="1"/>
    <xf numFmtId="165" fontId="7" fillId="0" borderId="14" xfId="2" applyNumberFormat="1" applyFont="1" applyBorder="1" applyAlignment="1"/>
    <xf numFmtId="166" fontId="7" fillId="0" borderId="14" xfId="2" applyNumberFormat="1" applyFont="1" applyBorder="1" applyAlignment="1"/>
    <xf numFmtId="165" fontId="7" fillId="4" borderId="14" xfId="2" applyNumberFormat="1" applyFont="1" applyFill="1" applyBorder="1" applyAlignment="1"/>
    <xf numFmtId="166" fontId="7" fillId="0" borderId="14" xfId="2" applyNumberFormat="1" applyFont="1" applyFill="1" applyBorder="1" applyAlignment="1"/>
    <xf numFmtId="165" fontId="7" fillId="0" borderId="14" xfId="2" applyNumberFormat="1" applyFont="1" applyFill="1" applyBorder="1" applyAlignment="1"/>
    <xf numFmtId="167" fontId="3" fillId="0" borderId="15" xfId="1" applyNumberFormat="1" applyFont="1" applyBorder="1"/>
    <xf numFmtId="168" fontId="8" fillId="0" borderId="14" xfId="2" applyNumberFormat="1" applyFont="1" applyBorder="1" applyAlignment="1"/>
    <xf numFmtId="167" fontId="9" fillId="0" borderId="14" xfId="1" applyNumberFormat="1" applyFont="1" applyBorder="1" applyAlignment="1">
      <alignment horizontal="center" wrapText="1"/>
    </xf>
    <xf numFmtId="165" fontId="3" fillId="0" borderId="14" xfId="2" applyNumberFormat="1" applyFont="1" applyBorder="1" applyAlignment="1"/>
    <xf numFmtId="43" fontId="10" fillId="0" borderId="14" xfId="1" applyFont="1" applyFill="1" applyBorder="1" applyAlignment="1">
      <alignment wrapText="1"/>
    </xf>
    <xf numFmtId="0" fontId="3" fillId="0" borderId="16" xfId="0" applyFont="1" applyBorder="1" applyAlignment="1">
      <alignment horizontal="center"/>
    </xf>
    <xf numFmtId="0" fontId="7" fillId="0" borderId="16" xfId="0" applyFont="1" applyBorder="1"/>
    <xf numFmtId="165" fontId="7" fillId="0" borderId="16" xfId="2" applyNumberFormat="1" applyFont="1" applyBorder="1" applyAlignment="1"/>
    <xf numFmtId="165" fontId="7" fillId="4" borderId="16" xfId="2" applyNumberFormat="1" applyFont="1" applyFill="1" applyBorder="1" applyAlignment="1"/>
    <xf numFmtId="167" fontId="3" fillId="0" borderId="17" xfId="1" applyNumberFormat="1" applyFont="1" applyBorder="1"/>
    <xf numFmtId="168" fontId="8" fillId="0" borderId="16" xfId="2" applyNumberFormat="1" applyFont="1" applyBorder="1" applyAlignment="1"/>
    <xf numFmtId="165" fontId="11" fillId="0" borderId="16" xfId="2" applyNumberFormat="1" applyFont="1" applyBorder="1" applyAlignment="1">
      <alignment horizontal="center" wrapText="1"/>
    </xf>
    <xf numFmtId="165" fontId="3" fillId="0" borderId="16" xfId="2" applyNumberFormat="1" applyFont="1" applyBorder="1" applyAlignment="1"/>
    <xf numFmtId="43" fontId="10" fillId="0" borderId="16" xfId="1" applyFont="1" applyFill="1" applyBorder="1" applyAlignment="1">
      <alignment wrapText="1"/>
    </xf>
    <xf numFmtId="165" fontId="7" fillId="0" borderId="16" xfId="2" applyNumberFormat="1" applyFont="1" applyBorder="1" applyAlignment="1">
      <alignment horizontal="right"/>
    </xf>
    <xf numFmtId="168" fontId="7" fillId="0" borderId="16" xfId="2" applyNumberFormat="1" applyFont="1" applyBorder="1" applyAlignment="1">
      <alignment horizontal="right"/>
    </xf>
    <xf numFmtId="167" fontId="9" fillId="0" borderId="16" xfId="1" applyNumberFormat="1" applyFont="1" applyBorder="1" applyAlignment="1">
      <alignment horizontal="center" wrapText="1"/>
    </xf>
    <xf numFmtId="167" fontId="9" fillId="0" borderId="16" xfId="1" applyNumberFormat="1" applyFont="1" applyFill="1" applyBorder="1" applyAlignment="1">
      <alignment horizontal="center" wrapText="1"/>
    </xf>
    <xf numFmtId="165" fontId="7" fillId="0" borderId="16" xfId="2" applyNumberFormat="1" applyFont="1" applyFill="1" applyBorder="1" applyAlignment="1">
      <alignment horizontal="right"/>
    </xf>
    <xf numFmtId="165" fontId="7" fillId="0" borderId="16" xfId="2" applyNumberFormat="1" applyFont="1" applyFill="1" applyBorder="1" applyAlignment="1"/>
    <xf numFmtId="168" fontId="7" fillId="0" borderId="16" xfId="2" applyNumberFormat="1" applyFont="1" applyBorder="1" applyAlignment="1"/>
    <xf numFmtId="165" fontId="7" fillId="5" borderId="16" xfId="2" applyNumberFormat="1" applyFont="1" applyFill="1" applyBorder="1" applyAlignment="1"/>
    <xf numFmtId="165" fontId="7" fillId="2" borderId="16" xfId="2" applyNumberFormat="1" applyFont="1" applyFill="1" applyBorder="1" applyAlignment="1"/>
    <xf numFmtId="167" fontId="9" fillId="0" borderId="16" xfId="1" applyNumberFormat="1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7" fillId="0" borderId="10" xfId="0" applyFont="1" applyBorder="1"/>
    <xf numFmtId="165" fontId="7" fillId="0" borderId="18" xfId="2" applyNumberFormat="1" applyFont="1" applyBorder="1" applyAlignment="1"/>
    <xf numFmtId="165" fontId="7" fillId="4" borderId="18" xfId="2" applyNumberFormat="1" applyFont="1" applyFill="1" applyBorder="1" applyAlignment="1"/>
    <xf numFmtId="166" fontId="7" fillId="0" borderId="18" xfId="2" applyNumberFormat="1" applyFont="1" applyBorder="1" applyAlignment="1">
      <alignment horizontal="right"/>
    </xf>
    <xf numFmtId="166" fontId="7" fillId="0" borderId="18" xfId="2" applyNumberFormat="1" applyFont="1" applyBorder="1" applyAlignment="1"/>
    <xf numFmtId="165" fontId="7" fillId="0" borderId="18" xfId="2" applyNumberFormat="1" applyFont="1" applyBorder="1" applyAlignment="1">
      <alignment horizontal="right"/>
    </xf>
    <xf numFmtId="168" fontId="7" fillId="0" borderId="18" xfId="2" applyNumberFormat="1" applyFont="1" applyBorder="1" applyAlignment="1"/>
    <xf numFmtId="167" fontId="9" fillId="0" borderId="18" xfId="1" applyNumberFormat="1" applyFont="1" applyBorder="1" applyAlignment="1">
      <alignment horizontal="center"/>
    </xf>
    <xf numFmtId="165" fontId="3" fillId="0" borderId="18" xfId="2" applyNumberFormat="1" applyFont="1" applyBorder="1" applyAlignment="1"/>
    <xf numFmtId="43" fontId="10" fillId="0" borderId="18" xfId="1" applyFont="1" applyFill="1" applyBorder="1" applyAlignment="1">
      <alignment wrapText="1"/>
    </xf>
    <xf numFmtId="43" fontId="3" fillId="0" borderId="0" xfId="1" applyFont="1"/>
    <xf numFmtId="0" fontId="12" fillId="0" borderId="0" xfId="0" applyFont="1"/>
    <xf numFmtId="0" fontId="13" fillId="2" borderId="0" xfId="0" applyFont="1" applyFill="1"/>
    <xf numFmtId="0" fontId="3" fillId="0" borderId="0" xfId="0" applyFont="1" applyAlignment="1">
      <alignment horizontal="left"/>
    </xf>
    <xf numFmtId="0" fontId="4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164" fontId="8" fillId="0" borderId="0" xfId="1" applyNumberFormat="1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6" fillId="0" borderId="9" xfId="0" applyFont="1" applyBorder="1" applyAlignment="1">
      <alignment horizontal="center" vertical="center"/>
    </xf>
    <xf numFmtId="0" fontId="8" fillId="0" borderId="0" xfId="0" applyFont="1"/>
    <xf numFmtId="164" fontId="8" fillId="0" borderId="0" xfId="1" applyNumberFormat="1" applyFont="1"/>
    <xf numFmtId="168" fontId="7" fillId="0" borderId="14" xfId="2" applyNumberFormat="1" applyFont="1" applyBorder="1" applyAlignment="1"/>
    <xf numFmtId="43" fontId="14" fillId="0" borderId="9" xfId="1" applyFont="1" applyFill="1" applyBorder="1" applyAlignment="1">
      <alignment wrapText="1"/>
    </xf>
    <xf numFmtId="165" fontId="8" fillId="0" borderId="0" xfId="2" applyNumberFormat="1" applyFont="1" applyBorder="1" applyAlignment="1"/>
    <xf numFmtId="38" fontId="8" fillId="0" borderId="0" xfId="0" applyNumberFormat="1" applyFont="1"/>
    <xf numFmtId="38" fontId="15" fillId="0" borderId="0" xfId="0" applyNumberFormat="1" applyFont="1"/>
    <xf numFmtId="0" fontId="3" fillId="0" borderId="19" xfId="0" applyFont="1" applyBorder="1" applyAlignment="1">
      <alignment horizontal="center"/>
    </xf>
    <xf numFmtId="0" fontId="7" fillId="0" borderId="19" xfId="0" applyFont="1" applyBorder="1"/>
    <xf numFmtId="165" fontId="7" fillId="0" borderId="19" xfId="2" applyNumberFormat="1" applyFont="1" applyBorder="1" applyAlignment="1"/>
    <xf numFmtId="165" fontId="7" fillId="4" borderId="19" xfId="2" applyNumberFormat="1" applyFont="1" applyFill="1" applyBorder="1" applyAlignment="1"/>
    <xf numFmtId="168" fontId="7" fillId="0" borderId="19" xfId="2" applyNumberFormat="1" applyFont="1" applyBorder="1" applyAlignment="1"/>
    <xf numFmtId="167" fontId="9" fillId="0" borderId="19" xfId="1" applyNumberFormat="1" applyFont="1" applyBorder="1" applyAlignment="1">
      <alignment horizontal="center"/>
    </xf>
    <xf numFmtId="165" fontId="3" fillId="0" borderId="19" xfId="2" applyNumberFormat="1" applyFont="1" applyBorder="1" applyAlignment="1"/>
    <xf numFmtId="43" fontId="10" fillId="0" borderId="19" xfId="1" applyFont="1" applyFill="1" applyBorder="1" applyAlignment="1">
      <alignment wrapText="1"/>
    </xf>
    <xf numFmtId="0" fontId="3" fillId="0" borderId="18" xfId="0" applyFont="1" applyBorder="1" applyAlignment="1">
      <alignment horizontal="center"/>
    </xf>
    <xf numFmtId="0" fontId="7" fillId="0" borderId="18" xfId="0" applyFont="1" applyBorder="1"/>
    <xf numFmtId="0" fontId="16" fillId="0" borderId="0" xfId="0" applyFont="1"/>
    <xf numFmtId="0" fontId="15" fillId="0" borderId="0" xfId="0" applyFont="1"/>
    <xf numFmtId="164" fontId="15" fillId="0" borderId="0" xfId="1" applyNumberFormat="1" applyFont="1"/>
    <xf numFmtId="165" fontId="3" fillId="0" borderId="0" xfId="0" applyNumberFormat="1" applyFont="1"/>
    <xf numFmtId="0" fontId="4" fillId="0" borderId="0" xfId="0" applyFont="1"/>
    <xf numFmtId="0" fontId="6" fillId="3" borderId="6" xfId="0" applyFont="1" applyFill="1" applyBorder="1" applyAlignment="1">
      <alignment horizontal="center" vertical="center"/>
    </xf>
    <xf numFmtId="0" fontId="4" fillId="5" borderId="0" xfId="0" applyFont="1" applyFill="1" applyAlignment="1">
      <alignment horizontal="center"/>
    </xf>
    <xf numFmtId="164" fontId="7" fillId="4" borderId="14" xfId="1" applyNumberFormat="1" applyFont="1" applyFill="1" applyBorder="1" applyAlignment="1"/>
    <xf numFmtId="165" fontId="7" fillId="0" borderId="13" xfId="2" applyNumberFormat="1" applyFont="1" applyBorder="1" applyAlignment="1"/>
    <xf numFmtId="43" fontId="7" fillId="0" borderId="14" xfId="1" applyFont="1" applyBorder="1" applyAlignment="1"/>
    <xf numFmtId="166" fontId="7" fillId="0" borderId="16" xfId="2" applyNumberFormat="1" applyFont="1" applyBorder="1" applyAlignment="1"/>
    <xf numFmtId="165" fontId="17" fillId="0" borderId="16" xfId="2" applyNumberFormat="1" applyFont="1" applyBorder="1" applyAlignment="1"/>
    <xf numFmtId="166" fontId="7" fillId="0" borderId="20" xfId="2" applyNumberFormat="1" applyFont="1" applyBorder="1" applyAlignment="1"/>
    <xf numFmtId="168" fontId="8" fillId="0" borderId="18" xfId="2" applyNumberFormat="1" applyFont="1" applyBorder="1" applyAlignment="1"/>
  </cellXfs>
  <cellStyles count="3">
    <cellStyle name="Comma" xfId="1" builtinId="3"/>
    <cellStyle name="Comma [0]" xfId="2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SEM%202024%20STABUN%20KAB.%20BULUKUMBA%208%20K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PKP/Downloads/Laporan%20Statistik%20Tahunan%20Bulukumba%20Perkebunan%20Tahun%202021%20(%20Maret01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PKP/Downloads/HASIL%20SINGKRONISASI%20DATA%20ANGKA%20TETAP%20KOMODITAS%20PERKEBUNAN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TR"/>
      <sheetName val="UB"/>
      <sheetName val="UL"/>
      <sheetName val="BB"/>
      <sheetName val="BT"/>
      <sheetName val="HR"/>
      <sheetName val="KJ"/>
      <sheetName val="BKP"/>
      <sheetName val="RA"/>
      <sheetName val="KDG"/>
      <sheetName val="KAB"/>
      <sheetName val="rekap tri I"/>
      <sheetName val="Rekap Tri 2"/>
      <sheetName val="Rekap Semester 1 Bulukumba"/>
      <sheetName val="Rekap Triwulan III"/>
      <sheetName val="Rekap Triwulan IV"/>
      <sheetName val="Sheet1"/>
      <sheetName val="SEMUSIM"/>
      <sheetName val="Semusim 2024"/>
    </sheetNames>
    <sheetDataSet>
      <sheetData sheetId="0"/>
      <sheetData sheetId="1"/>
      <sheetData sheetId="2">
        <row r="3">
          <cell r="A3" t="str">
            <v>TAHUN 2024</v>
          </cell>
        </row>
        <row r="5">
          <cell r="C5" t="str">
            <v>Tanaman Akhir Tahun 2023</v>
          </cell>
        </row>
        <row r="6">
          <cell r="H6" t="str">
            <v>Kondisi Triwulan I Tahun 2024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naman semusim"/>
      <sheetName val="Gtr"/>
      <sheetName val="UB"/>
      <sheetName val="UL"/>
      <sheetName val="BB"/>
      <sheetName val="BT"/>
      <sheetName val="HRL"/>
      <sheetName val="KJ"/>
      <sheetName val="BLK"/>
      <sheetName val="RA"/>
      <sheetName val="rekap semesteran"/>
      <sheetName val="KD"/>
      <sheetName val="Sheet4"/>
      <sheetName val="Rekap Triwulan I"/>
      <sheetName val="trend produksi 2017-2020"/>
      <sheetName val="Trend Data 2017-2020"/>
      <sheetName val="Rekap komoditi Tahunan 2021"/>
      <sheetName val="Rekap Semester 1"/>
      <sheetName val="Rekap Tahun 2021"/>
      <sheetName val="Justifikasi "/>
      <sheetName val="Statistik Semusim 2021"/>
      <sheetName val="Sheet2"/>
      <sheetName val="Rekap hingga September"/>
      <sheetName val="Rekap okeh 2019"/>
      <sheetName val="LPPD"/>
      <sheetName val="Sheet1"/>
      <sheetName val="Rekap Tri I Bulukumba"/>
      <sheetName val="Rekap Tri II Bulukumba"/>
      <sheetName val="Rekap Tri III Bulukumba"/>
      <sheetName val="rekap tri I sd tri III"/>
      <sheetName val="Januari"/>
      <sheetName val="Februari"/>
      <sheetName val="Maret"/>
      <sheetName val="rekap April"/>
      <sheetName val="rekap Mei"/>
      <sheetName val="rekap Juni"/>
      <sheetName val="Sheet3"/>
      <sheetName val="rekap semester I"/>
      <sheetName val="rekap semester 1 perbaikan"/>
      <sheetName val="Rekap Juli"/>
      <sheetName val="Rekap Agustus"/>
      <sheetName val="Rekap Septemb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138">
          <cell r="AX138">
            <v>0</v>
          </cell>
        </row>
        <row r="146">
          <cell r="N146" t="str">
            <v>Biji</v>
          </cell>
        </row>
        <row r="147">
          <cell r="N147" t="str">
            <v>Lump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 refreshError="1">
        <row r="326">
          <cell r="R326">
            <v>11129</v>
          </cell>
        </row>
        <row r="327">
          <cell r="R327">
            <v>858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A72E30-3FEE-4F1D-B79B-D840B0C9FD8A}">
  <sheetPr>
    <tabColor rgb="FF00B0F0"/>
  </sheetPr>
  <dimension ref="A1:V144"/>
  <sheetViews>
    <sheetView tabSelected="1" zoomScale="80" zoomScaleNormal="80" workbookViewId="0">
      <selection activeCell="H20" sqref="H20"/>
    </sheetView>
  </sheetViews>
  <sheetFormatPr defaultColWidth="4.1796875" defaultRowHeight="14" x14ac:dyDescent="0.3"/>
  <cols>
    <col min="1" max="1" width="4.1796875" style="3" customWidth="1"/>
    <col min="2" max="2" width="13.1796875" style="3" customWidth="1"/>
    <col min="3" max="3" width="8.1796875" style="3" customWidth="1"/>
    <col min="4" max="4" width="8" style="3" customWidth="1"/>
    <col min="5" max="5" width="8.1796875" style="3" customWidth="1"/>
    <col min="6" max="6" width="7.81640625" style="3" customWidth="1"/>
    <col min="7" max="7" width="8.1796875" style="3" customWidth="1"/>
    <col min="8" max="8" width="7" style="3" customWidth="1"/>
    <col min="9" max="9" width="8" style="3" customWidth="1"/>
    <col min="10" max="10" width="7.26953125" style="3" customWidth="1"/>
    <col min="11" max="11" width="8" style="3" customWidth="1"/>
    <col min="12" max="12" width="10.54296875" style="3" customWidth="1"/>
    <col min="13" max="13" width="9.1796875" style="3" customWidth="1"/>
    <col min="14" max="14" width="9.7265625" style="3" customWidth="1"/>
    <col min="15" max="16" width="9" style="3" customWidth="1"/>
    <col min="17" max="17" width="6" style="68" customWidth="1"/>
    <col min="18" max="18" width="7.54296875" style="3" customWidth="1"/>
    <col min="19" max="20" width="13.1796875" style="3" hidden="1" customWidth="1"/>
    <col min="21" max="21" width="12.81640625" style="4" customWidth="1"/>
    <col min="22" max="22" width="5.26953125" style="3" customWidth="1"/>
    <col min="23" max="239" width="9.1796875" style="3" customWidth="1"/>
    <col min="240" max="257" width="4.1796875" style="3"/>
    <col min="258" max="258" width="13.1796875" style="3" customWidth="1"/>
    <col min="259" max="259" width="8.1796875" style="3" customWidth="1"/>
    <col min="260" max="260" width="8" style="3" customWidth="1"/>
    <col min="261" max="261" width="8.1796875" style="3" customWidth="1"/>
    <col min="262" max="262" width="7.81640625" style="3" customWidth="1"/>
    <col min="263" max="263" width="8.1796875" style="3" customWidth="1"/>
    <col min="264" max="264" width="7" style="3" customWidth="1"/>
    <col min="265" max="265" width="8" style="3" customWidth="1"/>
    <col min="266" max="266" width="7.26953125" style="3" customWidth="1"/>
    <col min="267" max="267" width="8" style="3" customWidth="1"/>
    <col min="268" max="268" width="10.54296875" style="3" customWidth="1"/>
    <col min="269" max="269" width="9.1796875" style="3" customWidth="1"/>
    <col min="270" max="270" width="9.7265625" style="3" customWidth="1"/>
    <col min="271" max="272" width="9" style="3" customWidth="1"/>
    <col min="273" max="273" width="6" style="3" customWidth="1"/>
    <col min="274" max="274" width="7.54296875" style="3" customWidth="1"/>
    <col min="275" max="276" width="0" style="3" hidden="1" customWidth="1"/>
    <col min="277" max="277" width="12.81640625" style="3" customWidth="1"/>
    <col min="278" max="278" width="5.26953125" style="3" customWidth="1"/>
    <col min="279" max="495" width="9.1796875" style="3" customWidth="1"/>
    <col min="496" max="513" width="4.1796875" style="3"/>
    <col min="514" max="514" width="13.1796875" style="3" customWidth="1"/>
    <col min="515" max="515" width="8.1796875" style="3" customWidth="1"/>
    <col min="516" max="516" width="8" style="3" customWidth="1"/>
    <col min="517" max="517" width="8.1796875" style="3" customWidth="1"/>
    <col min="518" max="518" width="7.81640625" style="3" customWidth="1"/>
    <col min="519" max="519" width="8.1796875" style="3" customWidth="1"/>
    <col min="520" max="520" width="7" style="3" customWidth="1"/>
    <col min="521" max="521" width="8" style="3" customWidth="1"/>
    <col min="522" max="522" width="7.26953125" style="3" customWidth="1"/>
    <col min="523" max="523" width="8" style="3" customWidth="1"/>
    <col min="524" max="524" width="10.54296875" style="3" customWidth="1"/>
    <col min="525" max="525" width="9.1796875" style="3" customWidth="1"/>
    <col min="526" max="526" width="9.7265625" style="3" customWidth="1"/>
    <col min="527" max="528" width="9" style="3" customWidth="1"/>
    <col min="529" max="529" width="6" style="3" customWidth="1"/>
    <col min="530" max="530" width="7.54296875" style="3" customWidth="1"/>
    <col min="531" max="532" width="0" style="3" hidden="1" customWidth="1"/>
    <col min="533" max="533" width="12.81640625" style="3" customWidth="1"/>
    <col min="534" max="534" width="5.26953125" style="3" customWidth="1"/>
    <col min="535" max="751" width="9.1796875" style="3" customWidth="1"/>
    <col min="752" max="769" width="4.1796875" style="3"/>
    <col min="770" max="770" width="13.1796875" style="3" customWidth="1"/>
    <col min="771" max="771" width="8.1796875" style="3" customWidth="1"/>
    <col min="772" max="772" width="8" style="3" customWidth="1"/>
    <col min="773" max="773" width="8.1796875" style="3" customWidth="1"/>
    <col min="774" max="774" width="7.81640625" style="3" customWidth="1"/>
    <col min="775" max="775" width="8.1796875" style="3" customWidth="1"/>
    <col min="776" max="776" width="7" style="3" customWidth="1"/>
    <col min="777" max="777" width="8" style="3" customWidth="1"/>
    <col min="778" max="778" width="7.26953125" style="3" customWidth="1"/>
    <col min="779" max="779" width="8" style="3" customWidth="1"/>
    <col min="780" max="780" width="10.54296875" style="3" customWidth="1"/>
    <col min="781" max="781" width="9.1796875" style="3" customWidth="1"/>
    <col min="782" max="782" width="9.7265625" style="3" customWidth="1"/>
    <col min="783" max="784" width="9" style="3" customWidth="1"/>
    <col min="785" max="785" width="6" style="3" customWidth="1"/>
    <col min="786" max="786" width="7.54296875" style="3" customWidth="1"/>
    <col min="787" max="788" width="0" style="3" hidden="1" customWidth="1"/>
    <col min="789" max="789" width="12.81640625" style="3" customWidth="1"/>
    <col min="790" max="790" width="5.26953125" style="3" customWidth="1"/>
    <col min="791" max="1007" width="9.1796875" style="3" customWidth="1"/>
    <col min="1008" max="1025" width="4.1796875" style="3"/>
    <col min="1026" max="1026" width="13.1796875" style="3" customWidth="1"/>
    <col min="1027" max="1027" width="8.1796875" style="3" customWidth="1"/>
    <col min="1028" max="1028" width="8" style="3" customWidth="1"/>
    <col min="1029" max="1029" width="8.1796875" style="3" customWidth="1"/>
    <col min="1030" max="1030" width="7.81640625" style="3" customWidth="1"/>
    <col min="1031" max="1031" width="8.1796875" style="3" customWidth="1"/>
    <col min="1032" max="1032" width="7" style="3" customWidth="1"/>
    <col min="1033" max="1033" width="8" style="3" customWidth="1"/>
    <col min="1034" max="1034" width="7.26953125" style="3" customWidth="1"/>
    <col min="1035" max="1035" width="8" style="3" customWidth="1"/>
    <col min="1036" max="1036" width="10.54296875" style="3" customWidth="1"/>
    <col min="1037" max="1037" width="9.1796875" style="3" customWidth="1"/>
    <col min="1038" max="1038" width="9.7265625" style="3" customWidth="1"/>
    <col min="1039" max="1040" width="9" style="3" customWidth="1"/>
    <col min="1041" max="1041" width="6" style="3" customWidth="1"/>
    <col min="1042" max="1042" width="7.54296875" style="3" customWidth="1"/>
    <col min="1043" max="1044" width="0" style="3" hidden="1" customWidth="1"/>
    <col min="1045" max="1045" width="12.81640625" style="3" customWidth="1"/>
    <col min="1046" max="1046" width="5.26953125" style="3" customWidth="1"/>
    <col min="1047" max="1263" width="9.1796875" style="3" customWidth="1"/>
    <col min="1264" max="1281" width="4.1796875" style="3"/>
    <col min="1282" max="1282" width="13.1796875" style="3" customWidth="1"/>
    <col min="1283" max="1283" width="8.1796875" style="3" customWidth="1"/>
    <col min="1284" max="1284" width="8" style="3" customWidth="1"/>
    <col min="1285" max="1285" width="8.1796875" style="3" customWidth="1"/>
    <col min="1286" max="1286" width="7.81640625" style="3" customWidth="1"/>
    <col min="1287" max="1287" width="8.1796875" style="3" customWidth="1"/>
    <col min="1288" max="1288" width="7" style="3" customWidth="1"/>
    <col min="1289" max="1289" width="8" style="3" customWidth="1"/>
    <col min="1290" max="1290" width="7.26953125" style="3" customWidth="1"/>
    <col min="1291" max="1291" width="8" style="3" customWidth="1"/>
    <col min="1292" max="1292" width="10.54296875" style="3" customWidth="1"/>
    <col min="1293" max="1293" width="9.1796875" style="3" customWidth="1"/>
    <col min="1294" max="1294" width="9.7265625" style="3" customWidth="1"/>
    <col min="1295" max="1296" width="9" style="3" customWidth="1"/>
    <col min="1297" max="1297" width="6" style="3" customWidth="1"/>
    <col min="1298" max="1298" width="7.54296875" style="3" customWidth="1"/>
    <col min="1299" max="1300" width="0" style="3" hidden="1" customWidth="1"/>
    <col min="1301" max="1301" width="12.81640625" style="3" customWidth="1"/>
    <col min="1302" max="1302" width="5.26953125" style="3" customWidth="1"/>
    <col min="1303" max="1519" width="9.1796875" style="3" customWidth="1"/>
    <col min="1520" max="1537" width="4.1796875" style="3"/>
    <col min="1538" max="1538" width="13.1796875" style="3" customWidth="1"/>
    <col min="1539" max="1539" width="8.1796875" style="3" customWidth="1"/>
    <col min="1540" max="1540" width="8" style="3" customWidth="1"/>
    <col min="1541" max="1541" width="8.1796875" style="3" customWidth="1"/>
    <col min="1542" max="1542" width="7.81640625" style="3" customWidth="1"/>
    <col min="1543" max="1543" width="8.1796875" style="3" customWidth="1"/>
    <col min="1544" max="1544" width="7" style="3" customWidth="1"/>
    <col min="1545" max="1545" width="8" style="3" customWidth="1"/>
    <col min="1546" max="1546" width="7.26953125" style="3" customWidth="1"/>
    <col min="1547" max="1547" width="8" style="3" customWidth="1"/>
    <col min="1548" max="1548" width="10.54296875" style="3" customWidth="1"/>
    <col min="1549" max="1549" width="9.1796875" style="3" customWidth="1"/>
    <col min="1550" max="1550" width="9.7265625" style="3" customWidth="1"/>
    <col min="1551" max="1552" width="9" style="3" customWidth="1"/>
    <col min="1553" max="1553" width="6" style="3" customWidth="1"/>
    <col min="1554" max="1554" width="7.54296875" style="3" customWidth="1"/>
    <col min="1555" max="1556" width="0" style="3" hidden="1" customWidth="1"/>
    <col min="1557" max="1557" width="12.81640625" style="3" customWidth="1"/>
    <col min="1558" max="1558" width="5.26953125" style="3" customWidth="1"/>
    <col min="1559" max="1775" width="9.1796875" style="3" customWidth="1"/>
    <col min="1776" max="1793" width="4.1796875" style="3"/>
    <col min="1794" max="1794" width="13.1796875" style="3" customWidth="1"/>
    <col min="1795" max="1795" width="8.1796875" style="3" customWidth="1"/>
    <col min="1796" max="1796" width="8" style="3" customWidth="1"/>
    <col min="1797" max="1797" width="8.1796875" style="3" customWidth="1"/>
    <col min="1798" max="1798" width="7.81640625" style="3" customWidth="1"/>
    <col min="1799" max="1799" width="8.1796875" style="3" customWidth="1"/>
    <col min="1800" max="1800" width="7" style="3" customWidth="1"/>
    <col min="1801" max="1801" width="8" style="3" customWidth="1"/>
    <col min="1802" max="1802" width="7.26953125" style="3" customWidth="1"/>
    <col min="1803" max="1803" width="8" style="3" customWidth="1"/>
    <col min="1804" max="1804" width="10.54296875" style="3" customWidth="1"/>
    <col min="1805" max="1805" width="9.1796875" style="3" customWidth="1"/>
    <col min="1806" max="1806" width="9.7265625" style="3" customWidth="1"/>
    <col min="1807" max="1808" width="9" style="3" customWidth="1"/>
    <col min="1809" max="1809" width="6" style="3" customWidth="1"/>
    <col min="1810" max="1810" width="7.54296875" style="3" customWidth="1"/>
    <col min="1811" max="1812" width="0" style="3" hidden="1" customWidth="1"/>
    <col min="1813" max="1813" width="12.81640625" style="3" customWidth="1"/>
    <col min="1814" max="1814" width="5.26953125" style="3" customWidth="1"/>
    <col min="1815" max="2031" width="9.1796875" style="3" customWidth="1"/>
    <col min="2032" max="2049" width="4.1796875" style="3"/>
    <col min="2050" max="2050" width="13.1796875" style="3" customWidth="1"/>
    <col min="2051" max="2051" width="8.1796875" style="3" customWidth="1"/>
    <col min="2052" max="2052" width="8" style="3" customWidth="1"/>
    <col min="2053" max="2053" width="8.1796875" style="3" customWidth="1"/>
    <col min="2054" max="2054" width="7.81640625" style="3" customWidth="1"/>
    <col min="2055" max="2055" width="8.1796875" style="3" customWidth="1"/>
    <col min="2056" max="2056" width="7" style="3" customWidth="1"/>
    <col min="2057" max="2057" width="8" style="3" customWidth="1"/>
    <col min="2058" max="2058" width="7.26953125" style="3" customWidth="1"/>
    <col min="2059" max="2059" width="8" style="3" customWidth="1"/>
    <col min="2060" max="2060" width="10.54296875" style="3" customWidth="1"/>
    <col min="2061" max="2061" width="9.1796875" style="3" customWidth="1"/>
    <col min="2062" max="2062" width="9.7265625" style="3" customWidth="1"/>
    <col min="2063" max="2064" width="9" style="3" customWidth="1"/>
    <col min="2065" max="2065" width="6" style="3" customWidth="1"/>
    <col min="2066" max="2066" width="7.54296875" style="3" customWidth="1"/>
    <col min="2067" max="2068" width="0" style="3" hidden="1" customWidth="1"/>
    <col min="2069" max="2069" width="12.81640625" style="3" customWidth="1"/>
    <col min="2070" max="2070" width="5.26953125" style="3" customWidth="1"/>
    <col min="2071" max="2287" width="9.1796875" style="3" customWidth="1"/>
    <col min="2288" max="2305" width="4.1796875" style="3"/>
    <col min="2306" max="2306" width="13.1796875" style="3" customWidth="1"/>
    <col min="2307" max="2307" width="8.1796875" style="3" customWidth="1"/>
    <col min="2308" max="2308" width="8" style="3" customWidth="1"/>
    <col min="2309" max="2309" width="8.1796875" style="3" customWidth="1"/>
    <col min="2310" max="2310" width="7.81640625" style="3" customWidth="1"/>
    <col min="2311" max="2311" width="8.1796875" style="3" customWidth="1"/>
    <col min="2312" max="2312" width="7" style="3" customWidth="1"/>
    <col min="2313" max="2313" width="8" style="3" customWidth="1"/>
    <col min="2314" max="2314" width="7.26953125" style="3" customWidth="1"/>
    <col min="2315" max="2315" width="8" style="3" customWidth="1"/>
    <col min="2316" max="2316" width="10.54296875" style="3" customWidth="1"/>
    <col min="2317" max="2317" width="9.1796875" style="3" customWidth="1"/>
    <col min="2318" max="2318" width="9.7265625" style="3" customWidth="1"/>
    <col min="2319" max="2320" width="9" style="3" customWidth="1"/>
    <col min="2321" max="2321" width="6" style="3" customWidth="1"/>
    <col min="2322" max="2322" width="7.54296875" style="3" customWidth="1"/>
    <col min="2323" max="2324" width="0" style="3" hidden="1" customWidth="1"/>
    <col min="2325" max="2325" width="12.81640625" style="3" customWidth="1"/>
    <col min="2326" max="2326" width="5.26953125" style="3" customWidth="1"/>
    <col min="2327" max="2543" width="9.1796875" style="3" customWidth="1"/>
    <col min="2544" max="2561" width="4.1796875" style="3"/>
    <col min="2562" max="2562" width="13.1796875" style="3" customWidth="1"/>
    <col min="2563" max="2563" width="8.1796875" style="3" customWidth="1"/>
    <col min="2564" max="2564" width="8" style="3" customWidth="1"/>
    <col min="2565" max="2565" width="8.1796875" style="3" customWidth="1"/>
    <col min="2566" max="2566" width="7.81640625" style="3" customWidth="1"/>
    <col min="2567" max="2567" width="8.1796875" style="3" customWidth="1"/>
    <col min="2568" max="2568" width="7" style="3" customWidth="1"/>
    <col min="2569" max="2569" width="8" style="3" customWidth="1"/>
    <col min="2570" max="2570" width="7.26953125" style="3" customWidth="1"/>
    <col min="2571" max="2571" width="8" style="3" customWidth="1"/>
    <col min="2572" max="2572" width="10.54296875" style="3" customWidth="1"/>
    <col min="2573" max="2573" width="9.1796875" style="3" customWidth="1"/>
    <col min="2574" max="2574" width="9.7265625" style="3" customWidth="1"/>
    <col min="2575" max="2576" width="9" style="3" customWidth="1"/>
    <col min="2577" max="2577" width="6" style="3" customWidth="1"/>
    <col min="2578" max="2578" width="7.54296875" style="3" customWidth="1"/>
    <col min="2579" max="2580" width="0" style="3" hidden="1" customWidth="1"/>
    <col min="2581" max="2581" width="12.81640625" style="3" customWidth="1"/>
    <col min="2582" max="2582" width="5.26953125" style="3" customWidth="1"/>
    <col min="2583" max="2799" width="9.1796875" style="3" customWidth="1"/>
    <col min="2800" max="2817" width="4.1796875" style="3"/>
    <col min="2818" max="2818" width="13.1796875" style="3" customWidth="1"/>
    <col min="2819" max="2819" width="8.1796875" style="3" customWidth="1"/>
    <col min="2820" max="2820" width="8" style="3" customWidth="1"/>
    <col min="2821" max="2821" width="8.1796875" style="3" customWidth="1"/>
    <col min="2822" max="2822" width="7.81640625" style="3" customWidth="1"/>
    <col min="2823" max="2823" width="8.1796875" style="3" customWidth="1"/>
    <col min="2824" max="2824" width="7" style="3" customWidth="1"/>
    <col min="2825" max="2825" width="8" style="3" customWidth="1"/>
    <col min="2826" max="2826" width="7.26953125" style="3" customWidth="1"/>
    <col min="2827" max="2827" width="8" style="3" customWidth="1"/>
    <col min="2828" max="2828" width="10.54296875" style="3" customWidth="1"/>
    <col min="2829" max="2829" width="9.1796875" style="3" customWidth="1"/>
    <col min="2830" max="2830" width="9.7265625" style="3" customWidth="1"/>
    <col min="2831" max="2832" width="9" style="3" customWidth="1"/>
    <col min="2833" max="2833" width="6" style="3" customWidth="1"/>
    <col min="2834" max="2834" width="7.54296875" style="3" customWidth="1"/>
    <col min="2835" max="2836" width="0" style="3" hidden="1" customWidth="1"/>
    <col min="2837" max="2837" width="12.81640625" style="3" customWidth="1"/>
    <col min="2838" max="2838" width="5.26953125" style="3" customWidth="1"/>
    <col min="2839" max="3055" width="9.1796875" style="3" customWidth="1"/>
    <col min="3056" max="3073" width="4.1796875" style="3"/>
    <col min="3074" max="3074" width="13.1796875" style="3" customWidth="1"/>
    <col min="3075" max="3075" width="8.1796875" style="3" customWidth="1"/>
    <col min="3076" max="3076" width="8" style="3" customWidth="1"/>
    <col min="3077" max="3077" width="8.1796875" style="3" customWidth="1"/>
    <col min="3078" max="3078" width="7.81640625" style="3" customWidth="1"/>
    <col min="3079" max="3079" width="8.1796875" style="3" customWidth="1"/>
    <col min="3080" max="3080" width="7" style="3" customWidth="1"/>
    <col min="3081" max="3081" width="8" style="3" customWidth="1"/>
    <col min="3082" max="3082" width="7.26953125" style="3" customWidth="1"/>
    <col min="3083" max="3083" width="8" style="3" customWidth="1"/>
    <col min="3084" max="3084" width="10.54296875" style="3" customWidth="1"/>
    <col min="3085" max="3085" width="9.1796875" style="3" customWidth="1"/>
    <col min="3086" max="3086" width="9.7265625" style="3" customWidth="1"/>
    <col min="3087" max="3088" width="9" style="3" customWidth="1"/>
    <col min="3089" max="3089" width="6" style="3" customWidth="1"/>
    <col min="3090" max="3090" width="7.54296875" style="3" customWidth="1"/>
    <col min="3091" max="3092" width="0" style="3" hidden="1" customWidth="1"/>
    <col min="3093" max="3093" width="12.81640625" style="3" customWidth="1"/>
    <col min="3094" max="3094" width="5.26953125" style="3" customWidth="1"/>
    <col min="3095" max="3311" width="9.1796875" style="3" customWidth="1"/>
    <col min="3312" max="3329" width="4.1796875" style="3"/>
    <col min="3330" max="3330" width="13.1796875" style="3" customWidth="1"/>
    <col min="3331" max="3331" width="8.1796875" style="3" customWidth="1"/>
    <col min="3332" max="3332" width="8" style="3" customWidth="1"/>
    <col min="3333" max="3333" width="8.1796875" style="3" customWidth="1"/>
    <col min="3334" max="3334" width="7.81640625" style="3" customWidth="1"/>
    <col min="3335" max="3335" width="8.1796875" style="3" customWidth="1"/>
    <col min="3336" max="3336" width="7" style="3" customWidth="1"/>
    <col min="3337" max="3337" width="8" style="3" customWidth="1"/>
    <col min="3338" max="3338" width="7.26953125" style="3" customWidth="1"/>
    <col min="3339" max="3339" width="8" style="3" customWidth="1"/>
    <col min="3340" max="3340" width="10.54296875" style="3" customWidth="1"/>
    <col min="3341" max="3341" width="9.1796875" style="3" customWidth="1"/>
    <col min="3342" max="3342" width="9.7265625" style="3" customWidth="1"/>
    <col min="3343" max="3344" width="9" style="3" customWidth="1"/>
    <col min="3345" max="3345" width="6" style="3" customWidth="1"/>
    <col min="3346" max="3346" width="7.54296875" style="3" customWidth="1"/>
    <col min="3347" max="3348" width="0" style="3" hidden="1" customWidth="1"/>
    <col min="3349" max="3349" width="12.81640625" style="3" customWidth="1"/>
    <col min="3350" max="3350" width="5.26953125" style="3" customWidth="1"/>
    <col min="3351" max="3567" width="9.1796875" style="3" customWidth="1"/>
    <col min="3568" max="3585" width="4.1796875" style="3"/>
    <col min="3586" max="3586" width="13.1796875" style="3" customWidth="1"/>
    <col min="3587" max="3587" width="8.1796875" style="3" customWidth="1"/>
    <col min="3588" max="3588" width="8" style="3" customWidth="1"/>
    <col min="3589" max="3589" width="8.1796875" style="3" customWidth="1"/>
    <col min="3590" max="3590" width="7.81640625" style="3" customWidth="1"/>
    <col min="3591" max="3591" width="8.1796875" style="3" customWidth="1"/>
    <col min="3592" max="3592" width="7" style="3" customWidth="1"/>
    <col min="3593" max="3593" width="8" style="3" customWidth="1"/>
    <col min="3594" max="3594" width="7.26953125" style="3" customWidth="1"/>
    <col min="3595" max="3595" width="8" style="3" customWidth="1"/>
    <col min="3596" max="3596" width="10.54296875" style="3" customWidth="1"/>
    <col min="3597" max="3597" width="9.1796875" style="3" customWidth="1"/>
    <col min="3598" max="3598" width="9.7265625" style="3" customWidth="1"/>
    <col min="3599" max="3600" width="9" style="3" customWidth="1"/>
    <col min="3601" max="3601" width="6" style="3" customWidth="1"/>
    <col min="3602" max="3602" width="7.54296875" style="3" customWidth="1"/>
    <col min="3603" max="3604" width="0" style="3" hidden="1" customWidth="1"/>
    <col min="3605" max="3605" width="12.81640625" style="3" customWidth="1"/>
    <col min="3606" max="3606" width="5.26953125" style="3" customWidth="1"/>
    <col min="3607" max="3823" width="9.1796875" style="3" customWidth="1"/>
    <col min="3824" max="3841" width="4.1796875" style="3"/>
    <col min="3842" max="3842" width="13.1796875" style="3" customWidth="1"/>
    <col min="3843" max="3843" width="8.1796875" style="3" customWidth="1"/>
    <col min="3844" max="3844" width="8" style="3" customWidth="1"/>
    <col min="3845" max="3845" width="8.1796875" style="3" customWidth="1"/>
    <col min="3846" max="3846" width="7.81640625" style="3" customWidth="1"/>
    <col min="3847" max="3847" width="8.1796875" style="3" customWidth="1"/>
    <col min="3848" max="3848" width="7" style="3" customWidth="1"/>
    <col min="3849" max="3849" width="8" style="3" customWidth="1"/>
    <col min="3850" max="3850" width="7.26953125" style="3" customWidth="1"/>
    <col min="3851" max="3851" width="8" style="3" customWidth="1"/>
    <col min="3852" max="3852" width="10.54296875" style="3" customWidth="1"/>
    <col min="3853" max="3853" width="9.1796875" style="3" customWidth="1"/>
    <col min="3854" max="3854" width="9.7265625" style="3" customWidth="1"/>
    <col min="3855" max="3856" width="9" style="3" customWidth="1"/>
    <col min="3857" max="3857" width="6" style="3" customWidth="1"/>
    <col min="3858" max="3858" width="7.54296875" style="3" customWidth="1"/>
    <col min="3859" max="3860" width="0" style="3" hidden="1" customWidth="1"/>
    <col min="3861" max="3861" width="12.81640625" style="3" customWidth="1"/>
    <col min="3862" max="3862" width="5.26953125" style="3" customWidth="1"/>
    <col min="3863" max="4079" width="9.1796875" style="3" customWidth="1"/>
    <col min="4080" max="4097" width="4.1796875" style="3"/>
    <col min="4098" max="4098" width="13.1796875" style="3" customWidth="1"/>
    <col min="4099" max="4099" width="8.1796875" style="3" customWidth="1"/>
    <col min="4100" max="4100" width="8" style="3" customWidth="1"/>
    <col min="4101" max="4101" width="8.1796875" style="3" customWidth="1"/>
    <col min="4102" max="4102" width="7.81640625" style="3" customWidth="1"/>
    <col min="4103" max="4103" width="8.1796875" style="3" customWidth="1"/>
    <col min="4104" max="4104" width="7" style="3" customWidth="1"/>
    <col min="4105" max="4105" width="8" style="3" customWidth="1"/>
    <col min="4106" max="4106" width="7.26953125" style="3" customWidth="1"/>
    <col min="4107" max="4107" width="8" style="3" customWidth="1"/>
    <col min="4108" max="4108" width="10.54296875" style="3" customWidth="1"/>
    <col min="4109" max="4109" width="9.1796875" style="3" customWidth="1"/>
    <col min="4110" max="4110" width="9.7265625" style="3" customWidth="1"/>
    <col min="4111" max="4112" width="9" style="3" customWidth="1"/>
    <col min="4113" max="4113" width="6" style="3" customWidth="1"/>
    <col min="4114" max="4114" width="7.54296875" style="3" customWidth="1"/>
    <col min="4115" max="4116" width="0" style="3" hidden="1" customWidth="1"/>
    <col min="4117" max="4117" width="12.81640625" style="3" customWidth="1"/>
    <col min="4118" max="4118" width="5.26953125" style="3" customWidth="1"/>
    <col min="4119" max="4335" width="9.1796875" style="3" customWidth="1"/>
    <col min="4336" max="4353" width="4.1796875" style="3"/>
    <col min="4354" max="4354" width="13.1796875" style="3" customWidth="1"/>
    <col min="4355" max="4355" width="8.1796875" style="3" customWidth="1"/>
    <col min="4356" max="4356" width="8" style="3" customWidth="1"/>
    <col min="4357" max="4357" width="8.1796875" style="3" customWidth="1"/>
    <col min="4358" max="4358" width="7.81640625" style="3" customWidth="1"/>
    <col min="4359" max="4359" width="8.1796875" style="3" customWidth="1"/>
    <col min="4360" max="4360" width="7" style="3" customWidth="1"/>
    <col min="4361" max="4361" width="8" style="3" customWidth="1"/>
    <col min="4362" max="4362" width="7.26953125" style="3" customWidth="1"/>
    <col min="4363" max="4363" width="8" style="3" customWidth="1"/>
    <col min="4364" max="4364" width="10.54296875" style="3" customWidth="1"/>
    <col min="4365" max="4365" width="9.1796875" style="3" customWidth="1"/>
    <col min="4366" max="4366" width="9.7265625" style="3" customWidth="1"/>
    <col min="4367" max="4368" width="9" style="3" customWidth="1"/>
    <col min="4369" max="4369" width="6" style="3" customWidth="1"/>
    <col min="4370" max="4370" width="7.54296875" style="3" customWidth="1"/>
    <col min="4371" max="4372" width="0" style="3" hidden="1" customWidth="1"/>
    <col min="4373" max="4373" width="12.81640625" style="3" customWidth="1"/>
    <col min="4374" max="4374" width="5.26953125" style="3" customWidth="1"/>
    <col min="4375" max="4591" width="9.1796875" style="3" customWidth="1"/>
    <col min="4592" max="4609" width="4.1796875" style="3"/>
    <col min="4610" max="4610" width="13.1796875" style="3" customWidth="1"/>
    <col min="4611" max="4611" width="8.1796875" style="3" customWidth="1"/>
    <col min="4612" max="4612" width="8" style="3" customWidth="1"/>
    <col min="4613" max="4613" width="8.1796875" style="3" customWidth="1"/>
    <col min="4614" max="4614" width="7.81640625" style="3" customWidth="1"/>
    <col min="4615" max="4615" width="8.1796875" style="3" customWidth="1"/>
    <col min="4616" max="4616" width="7" style="3" customWidth="1"/>
    <col min="4617" max="4617" width="8" style="3" customWidth="1"/>
    <col min="4618" max="4618" width="7.26953125" style="3" customWidth="1"/>
    <col min="4619" max="4619" width="8" style="3" customWidth="1"/>
    <col min="4620" max="4620" width="10.54296875" style="3" customWidth="1"/>
    <col min="4621" max="4621" width="9.1796875" style="3" customWidth="1"/>
    <col min="4622" max="4622" width="9.7265625" style="3" customWidth="1"/>
    <col min="4623" max="4624" width="9" style="3" customWidth="1"/>
    <col min="4625" max="4625" width="6" style="3" customWidth="1"/>
    <col min="4626" max="4626" width="7.54296875" style="3" customWidth="1"/>
    <col min="4627" max="4628" width="0" style="3" hidden="1" customWidth="1"/>
    <col min="4629" max="4629" width="12.81640625" style="3" customWidth="1"/>
    <col min="4630" max="4630" width="5.26953125" style="3" customWidth="1"/>
    <col min="4631" max="4847" width="9.1796875" style="3" customWidth="1"/>
    <col min="4848" max="4865" width="4.1796875" style="3"/>
    <col min="4866" max="4866" width="13.1796875" style="3" customWidth="1"/>
    <col min="4867" max="4867" width="8.1796875" style="3" customWidth="1"/>
    <col min="4868" max="4868" width="8" style="3" customWidth="1"/>
    <col min="4869" max="4869" width="8.1796875" style="3" customWidth="1"/>
    <col min="4870" max="4870" width="7.81640625" style="3" customWidth="1"/>
    <col min="4871" max="4871" width="8.1796875" style="3" customWidth="1"/>
    <col min="4872" max="4872" width="7" style="3" customWidth="1"/>
    <col min="4873" max="4873" width="8" style="3" customWidth="1"/>
    <col min="4874" max="4874" width="7.26953125" style="3" customWidth="1"/>
    <col min="4875" max="4875" width="8" style="3" customWidth="1"/>
    <col min="4876" max="4876" width="10.54296875" style="3" customWidth="1"/>
    <col min="4877" max="4877" width="9.1796875" style="3" customWidth="1"/>
    <col min="4878" max="4878" width="9.7265625" style="3" customWidth="1"/>
    <col min="4879" max="4880" width="9" style="3" customWidth="1"/>
    <col min="4881" max="4881" width="6" style="3" customWidth="1"/>
    <col min="4882" max="4882" width="7.54296875" style="3" customWidth="1"/>
    <col min="4883" max="4884" width="0" style="3" hidden="1" customWidth="1"/>
    <col min="4885" max="4885" width="12.81640625" style="3" customWidth="1"/>
    <col min="4886" max="4886" width="5.26953125" style="3" customWidth="1"/>
    <col min="4887" max="5103" width="9.1796875" style="3" customWidth="1"/>
    <col min="5104" max="5121" width="4.1796875" style="3"/>
    <col min="5122" max="5122" width="13.1796875" style="3" customWidth="1"/>
    <col min="5123" max="5123" width="8.1796875" style="3" customWidth="1"/>
    <col min="5124" max="5124" width="8" style="3" customWidth="1"/>
    <col min="5125" max="5125" width="8.1796875" style="3" customWidth="1"/>
    <col min="5126" max="5126" width="7.81640625" style="3" customWidth="1"/>
    <col min="5127" max="5127" width="8.1796875" style="3" customWidth="1"/>
    <col min="5128" max="5128" width="7" style="3" customWidth="1"/>
    <col min="5129" max="5129" width="8" style="3" customWidth="1"/>
    <col min="5130" max="5130" width="7.26953125" style="3" customWidth="1"/>
    <col min="5131" max="5131" width="8" style="3" customWidth="1"/>
    <col min="5132" max="5132" width="10.54296875" style="3" customWidth="1"/>
    <col min="5133" max="5133" width="9.1796875" style="3" customWidth="1"/>
    <col min="5134" max="5134" width="9.7265625" style="3" customWidth="1"/>
    <col min="5135" max="5136" width="9" style="3" customWidth="1"/>
    <col min="5137" max="5137" width="6" style="3" customWidth="1"/>
    <col min="5138" max="5138" width="7.54296875" style="3" customWidth="1"/>
    <col min="5139" max="5140" width="0" style="3" hidden="1" customWidth="1"/>
    <col min="5141" max="5141" width="12.81640625" style="3" customWidth="1"/>
    <col min="5142" max="5142" width="5.26953125" style="3" customWidth="1"/>
    <col min="5143" max="5359" width="9.1796875" style="3" customWidth="1"/>
    <col min="5360" max="5377" width="4.1796875" style="3"/>
    <col min="5378" max="5378" width="13.1796875" style="3" customWidth="1"/>
    <col min="5379" max="5379" width="8.1796875" style="3" customWidth="1"/>
    <col min="5380" max="5380" width="8" style="3" customWidth="1"/>
    <col min="5381" max="5381" width="8.1796875" style="3" customWidth="1"/>
    <col min="5382" max="5382" width="7.81640625" style="3" customWidth="1"/>
    <col min="5383" max="5383" width="8.1796875" style="3" customWidth="1"/>
    <col min="5384" max="5384" width="7" style="3" customWidth="1"/>
    <col min="5385" max="5385" width="8" style="3" customWidth="1"/>
    <col min="5386" max="5386" width="7.26953125" style="3" customWidth="1"/>
    <col min="5387" max="5387" width="8" style="3" customWidth="1"/>
    <col min="5388" max="5388" width="10.54296875" style="3" customWidth="1"/>
    <col min="5389" max="5389" width="9.1796875" style="3" customWidth="1"/>
    <col min="5390" max="5390" width="9.7265625" style="3" customWidth="1"/>
    <col min="5391" max="5392" width="9" style="3" customWidth="1"/>
    <col min="5393" max="5393" width="6" style="3" customWidth="1"/>
    <col min="5394" max="5394" width="7.54296875" style="3" customWidth="1"/>
    <col min="5395" max="5396" width="0" style="3" hidden="1" customWidth="1"/>
    <col min="5397" max="5397" width="12.81640625" style="3" customWidth="1"/>
    <col min="5398" max="5398" width="5.26953125" style="3" customWidth="1"/>
    <col min="5399" max="5615" width="9.1796875" style="3" customWidth="1"/>
    <col min="5616" max="5633" width="4.1796875" style="3"/>
    <col min="5634" max="5634" width="13.1796875" style="3" customWidth="1"/>
    <col min="5635" max="5635" width="8.1796875" style="3" customWidth="1"/>
    <col min="5636" max="5636" width="8" style="3" customWidth="1"/>
    <col min="5637" max="5637" width="8.1796875" style="3" customWidth="1"/>
    <col min="5638" max="5638" width="7.81640625" style="3" customWidth="1"/>
    <col min="5639" max="5639" width="8.1796875" style="3" customWidth="1"/>
    <col min="5640" max="5640" width="7" style="3" customWidth="1"/>
    <col min="5641" max="5641" width="8" style="3" customWidth="1"/>
    <col min="5642" max="5642" width="7.26953125" style="3" customWidth="1"/>
    <col min="5643" max="5643" width="8" style="3" customWidth="1"/>
    <col min="5644" max="5644" width="10.54296875" style="3" customWidth="1"/>
    <col min="5645" max="5645" width="9.1796875" style="3" customWidth="1"/>
    <col min="5646" max="5646" width="9.7265625" style="3" customWidth="1"/>
    <col min="5647" max="5648" width="9" style="3" customWidth="1"/>
    <col min="5649" max="5649" width="6" style="3" customWidth="1"/>
    <col min="5650" max="5650" width="7.54296875" style="3" customWidth="1"/>
    <col min="5651" max="5652" width="0" style="3" hidden="1" customWidth="1"/>
    <col min="5653" max="5653" width="12.81640625" style="3" customWidth="1"/>
    <col min="5654" max="5654" width="5.26953125" style="3" customWidth="1"/>
    <col min="5655" max="5871" width="9.1796875" style="3" customWidth="1"/>
    <col min="5872" max="5889" width="4.1796875" style="3"/>
    <col min="5890" max="5890" width="13.1796875" style="3" customWidth="1"/>
    <col min="5891" max="5891" width="8.1796875" style="3" customWidth="1"/>
    <col min="5892" max="5892" width="8" style="3" customWidth="1"/>
    <col min="5893" max="5893" width="8.1796875" style="3" customWidth="1"/>
    <col min="5894" max="5894" width="7.81640625" style="3" customWidth="1"/>
    <col min="5895" max="5895" width="8.1796875" style="3" customWidth="1"/>
    <col min="5896" max="5896" width="7" style="3" customWidth="1"/>
    <col min="5897" max="5897" width="8" style="3" customWidth="1"/>
    <col min="5898" max="5898" width="7.26953125" style="3" customWidth="1"/>
    <col min="5899" max="5899" width="8" style="3" customWidth="1"/>
    <col min="5900" max="5900" width="10.54296875" style="3" customWidth="1"/>
    <col min="5901" max="5901" width="9.1796875" style="3" customWidth="1"/>
    <col min="5902" max="5902" width="9.7265625" style="3" customWidth="1"/>
    <col min="5903" max="5904" width="9" style="3" customWidth="1"/>
    <col min="5905" max="5905" width="6" style="3" customWidth="1"/>
    <col min="5906" max="5906" width="7.54296875" style="3" customWidth="1"/>
    <col min="5907" max="5908" width="0" style="3" hidden="1" customWidth="1"/>
    <col min="5909" max="5909" width="12.81640625" style="3" customWidth="1"/>
    <col min="5910" max="5910" width="5.26953125" style="3" customWidth="1"/>
    <col min="5911" max="6127" width="9.1796875" style="3" customWidth="1"/>
    <col min="6128" max="6145" width="4.1796875" style="3"/>
    <col min="6146" max="6146" width="13.1796875" style="3" customWidth="1"/>
    <col min="6147" max="6147" width="8.1796875" style="3" customWidth="1"/>
    <col min="6148" max="6148" width="8" style="3" customWidth="1"/>
    <col min="6149" max="6149" width="8.1796875" style="3" customWidth="1"/>
    <col min="6150" max="6150" width="7.81640625" style="3" customWidth="1"/>
    <col min="6151" max="6151" width="8.1796875" style="3" customWidth="1"/>
    <col min="6152" max="6152" width="7" style="3" customWidth="1"/>
    <col min="6153" max="6153" width="8" style="3" customWidth="1"/>
    <col min="6154" max="6154" width="7.26953125" style="3" customWidth="1"/>
    <col min="6155" max="6155" width="8" style="3" customWidth="1"/>
    <col min="6156" max="6156" width="10.54296875" style="3" customWidth="1"/>
    <col min="6157" max="6157" width="9.1796875" style="3" customWidth="1"/>
    <col min="6158" max="6158" width="9.7265625" style="3" customWidth="1"/>
    <col min="6159" max="6160" width="9" style="3" customWidth="1"/>
    <col min="6161" max="6161" width="6" style="3" customWidth="1"/>
    <col min="6162" max="6162" width="7.54296875" style="3" customWidth="1"/>
    <col min="6163" max="6164" width="0" style="3" hidden="1" customWidth="1"/>
    <col min="6165" max="6165" width="12.81640625" style="3" customWidth="1"/>
    <col min="6166" max="6166" width="5.26953125" style="3" customWidth="1"/>
    <col min="6167" max="6383" width="9.1796875" style="3" customWidth="1"/>
    <col min="6384" max="6401" width="4.1796875" style="3"/>
    <col min="6402" max="6402" width="13.1796875" style="3" customWidth="1"/>
    <col min="6403" max="6403" width="8.1796875" style="3" customWidth="1"/>
    <col min="6404" max="6404" width="8" style="3" customWidth="1"/>
    <col min="6405" max="6405" width="8.1796875" style="3" customWidth="1"/>
    <col min="6406" max="6406" width="7.81640625" style="3" customWidth="1"/>
    <col min="6407" max="6407" width="8.1796875" style="3" customWidth="1"/>
    <col min="6408" max="6408" width="7" style="3" customWidth="1"/>
    <col min="6409" max="6409" width="8" style="3" customWidth="1"/>
    <col min="6410" max="6410" width="7.26953125" style="3" customWidth="1"/>
    <col min="6411" max="6411" width="8" style="3" customWidth="1"/>
    <col min="6412" max="6412" width="10.54296875" style="3" customWidth="1"/>
    <col min="6413" max="6413" width="9.1796875" style="3" customWidth="1"/>
    <col min="6414" max="6414" width="9.7265625" style="3" customWidth="1"/>
    <col min="6415" max="6416" width="9" style="3" customWidth="1"/>
    <col min="6417" max="6417" width="6" style="3" customWidth="1"/>
    <col min="6418" max="6418" width="7.54296875" style="3" customWidth="1"/>
    <col min="6419" max="6420" width="0" style="3" hidden="1" customWidth="1"/>
    <col min="6421" max="6421" width="12.81640625" style="3" customWidth="1"/>
    <col min="6422" max="6422" width="5.26953125" style="3" customWidth="1"/>
    <col min="6423" max="6639" width="9.1796875" style="3" customWidth="1"/>
    <col min="6640" max="6657" width="4.1796875" style="3"/>
    <col min="6658" max="6658" width="13.1796875" style="3" customWidth="1"/>
    <col min="6659" max="6659" width="8.1796875" style="3" customWidth="1"/>
    <col min="6660" max="6660" width="8" style="3" customWidth="1"/>
    <col min="6661" max="6661" width="8.1796875" style="3" customWidth="1"/>
    <col min="6662" max="6662" width="7.81640625" style="3" customWidth="1"/>
    <col min="6663" max="6663" width="8.1796875" style="3" customWidth="1"/>
    <col min="6664" max="6664" width="7" style="3" customWidth="1"/>
    <col min="6665" max="6665" width="8" style="3" customWidth="1"/>
    <col min="6666" max="6666" width="7.26953125" style="3" customWidth="1"/>
    <col min="6667" max="6667" width="8" style="3" customWidth="1"/>
    <col min="6668" max="6668" width="10.54296875" style="3" customWidth="1"/>
    <col min="6669" max="6669" width="9.1796875" style="3" customWidth="1"/>
    <col min="6670" max="6670" width="9.7265625" style="3" customWidth="1"/>
    <col min="6671" max="6672" width="9" style="3" customWidth="1"/>
    <col min="6673" max="6673" width="6" style="3" customWidth="1"/>
    <col min="6674" max="6674" width="7.54296875" style="3" customWidth="1"/>
    <col min="6675" max="6676" width="0" style="3" hidden="1" customWidth="1"/>
    <col min="6677" max="6677" width="12.81640625" style="3" customWidth="1"/>
    <col min="6678" max="6678" width="5.26953125" style="3" customWidth="1"/>
    <col min="6679" max="6895" width="9.1796875" style="3" customWidth="1"/>
    <col min="6896" max="6913" width="4.1796875" style="3"/>
    <col min="6914" max="6914" width="13.1796875" style="3" customWidth="1"/>
    <col min="6915" max="6915" width="8.1796875" style="3" customWidth="1"/>
    <col min="6916" max="6916" width="8" style="3" customWidth="1"/>
    <col min="6917" max="6917" width="8.1796875" style="3" customWidth="1"/>
    <col min="6918" max="6918" width="7.81640625" style="3" customWidth="1"/>
    <col min="6919" max="6919" width="8.1796875" style="3" customWidth="1"/>
    <col min="6920" max="6920" width="7" style="3" customWidth="1"/>
    <col min="6921" max="6921" width="8" style="3" customWidth="1"/>
    <col min="6922" max="6922" width="7.26953125" style="3" customWidth="1"/>
    <col min="6923" max="6923" width="8" style="3" customWidth="1"/>
    <col min="6924" max="6924" width="10.54296875" style="3" customWidth="1"/>
    <col min="6925" max="6925" width="9.1796875" style="3" customWidth="1"/>
    <col min="6926" max="6926" width="9.7265625" style="3" customWidth="1"/>
    <col min="6927" max="6928" width="9" style="3" customWidth="1"/>
    <col min="6929" max="6929" width="6" style="3" customWidth="1"/>
    <col min="6930" max="6930" width="7.54296875" style="3" customWidth="1"/>
    <col min="6931" max="6932" width="0" style="3" hidden="1" customWidth="1"/>
    <col min="6933" max="6933" width="12.81640625" style="3" customWidth="1"/>
    <col min="6934" max="6934" width="5.26953125" style="3" customWidth="1"/>
    <col min="6935" max="7151" width="9.1796875" style="3" customWidth="1"/>
    <col min="7152" max="7169" width="4.1796875" style="3"/>
    <col min="7170" max="7170" width="13.1796875" style="3" customWidth="1"/>
    <col min="7171" max="7171" width="8.1796875" style="3" customWidth="1"/>
    <col min="7172" max="7172" width="8" style="3" customWidth="1"/>
    <col min="7173" max="7173" width="8.1796875" style="3" customWidth="1"/>
    <col min="7174" max="7174" width="7.81640625" style="3" customWidth="1"/>
    <col min="7175" max="7175" width="8.1796875" style="3" customWidth="1"/>
    <col min="7176" max="7176" width="7" style="3" customWidth="1"/>
    <col min="7177" max="7177" width="8" style="3" customWidth="1"/>
    <col min="7178" max="7178" width="7.26953125" style="3" customWidth="1"/>
    <col min="7179" max="7179" width="8" style="3" customWidth="1"/>
    <col min="7180" max="7180" width="10.54296875" style="3" customWidth="1"/>
    <col min="7181" max="7181" width="9.1796875" style="3" customWidth="1"/>
    <col min="7182" max="7182" width="9.7265625" style="3" customWidth="1"/>
    <col min="7183" max="7184" width="9" style="3" customWidth="1"/>
    <col min="7185" max="7185" width="6" style="3" customWidth="1"/>
    <col min="7186" max="7186" width="7.54296875" style="3" customWidth="1"/>
    <col min="7187" max="7188" width="0" style="3" hidden="1" customWidth="1"/>
    <col min="7189" max="7189" width="12.81640625" style="3" customWidth="1"/>
    <col min="7190" max="7190" width="5.26953125" style="3" customWidth="1"/>
    <col min="7191" max="7407" width="9.1796875" style="3" customWidth="1"/>
    <col min="7408" max="7425" width="4.1796875" style="3"/>
    <col min="7426" max="7426" width="13.1796875" style="3" customWidth="1"/>
    <col min="7427" max="7427" width="8.1796875" style="3" customWidth="1"/>
    <col min="7428" max="7428" width="8" style="3" customWidth="1"/>
    <col min="7429" max="7429" width="8.1796875" style="3" customWidth="1"/>
    <col min="7430" max="7430" width="7.81640625" style="3" customWidth="1"/>
    <col min="7431" max="7431" width="8.1796875" style="3" customWidth="1"/>
    <col min="7432" max="7432" width="7" style="3" customWidth="1"/>
    <col min="7433" max="7433" width="8" style="3" customWidth="1"/>
    <col min="7434" max="7434" width="7.26953125" style="3" customWidth="1"/>
    <col min="7435" max="7435" width="8" style="3" customWidth="1"/>
    <col min="7436" max="7436" width="10.54296875" style="3" customWidth="1"/>
    <col min="7437" max="7437" width="9.1796875" style="3" customWidth="1"/>
    <col min="7438" max="7438" width="9.7265625" style="3" customWidth="1"/>
    <col min="7439" max="7440" width="9" style="3" customWidth="1"/>
    <col min="7441" max="7441" width="6" style="3" customWidth="1"/>
    <col min="7442" max="7442" width="7.54296875" style="3" customWidth="1"/>
    <col min="7443" max="7444" width="0" style="3" hidden="1" customWidth="1"/>
    <col min="7445" max="7445" width="12.81640625" style="3" customWidth="1"/>
    <col min="7446" max="7446" width="5.26953125" style="3" customWidth="1"/>
    <col min="7447" max="7663" width="9.1796875" style="3" customWidth="1"/>
    <col min="7664" max="7681" width="4.1796875" style="3"/>
    <col min="7682" max="7682" width="13.1796875" style="3" customWidth="1"/>
    <col min="7683" max="7683" width="8.1796875" style="3" customWidth="1"/>
    <col min="7684" max="7684" width="8" style="3" customWidth="1"/>
    <col min="7685" max="7685" width="8.1796875" style="3" customWidth="1"/>
    <col min="7686" max="7686" width="7.81640625" style="3" customWidth="1"/>
    <col min="7687" max="7687" width="8.1796875" style="3" customWidth="1"/>
    <col min="7688" max="7688" width="7" style="3" customWidth="1"/>
    <col min="7689" max="7689" width="8" style="3" customWidth="1"/>
    <col min="7690" max="7690" width="7.26953125" style="3" customWidth="1"/>
    <col min="7691" max="7691" width="8" style="3" customWidth="1"/>
    <col min="7692" max="7692" width="10.54296875" style="3" customWidth="1"/>
    <col min="7693" max="7693" width="9.1796875" style="3" customWidth="1"/>
    <col min="7694" max="7694" width="9.7265625" style="3" customWidth="1"/>
    <col min="7695" max="7696" width="9" style="3" customWidth="1"/>
    <col min="7697" max="7697" width="6" style="3" customWidth="1"/>
    <col min="7698" max="7698" width="7.54296875" style="3" customWidth="1"/>
    <col min="7699" max="7700" width="0" style="3" hidden="1" customWidth="1"/>
    <col min="7701" max="7701" width="12.81640625" style="3" customWidth="1"/>
    <col min="7702" max="7702" width="5.26953125" style="3" customWidth="1"/>
    <col min="7703" max="7919" width="9.1796875" style="3" customWidth="1"/>
    <col min="7920" max="7937" width="4.1796875" style="3"/>
    <col min="7938" max="7938" width="13.1796875" style="3" customWidth="1"/>
    <col min="7939" max="7939" width="8.1796875" style="3" customWidth="1"/>
    <col min="7940" max="7940" width="8" style="3" customWidth="1"/>
    <col min="7941" max="7941" width="8.1796875" style="3" customWidth="1"/>
    <col min="7942" max="7942" width="7.81640625" style="3" customWidth="1"/>
    <col min="7943" max="7943" width="8.1796875" style="3" customWidth="1"/>
    <col min="7944" max="7944" width="7" style="3" customWidth="1"/>
    <col min="7945" max="7945" width="8" style="3" customWidth="1"/>
    <col min="7946" max="7946" width="7.26953125" style="3" customWidth="1"/>
    <col min="7947" max="7947" width="8" style="3" customWidth="1"/>
    <col min="7948" max="7948" width="10.54296875" style="3" customWidth="1"/>
    <col min="7949" max="7949" width="9.1796875" style="3" customWidth="1"/>
    <col min="7950" max="7950" width="9.7265625" style="3" customWidth="1"/>
    <col min="7951" max="7952" width="9" style="3" customWidth="1"/>
    <col min="7953" max="7953" width="6" style="3" customWidth="1"/>
    <col min="7954" max="7954" width="7.54296875" style="3" customWidth="1"/>
    <col min="7955" max="7956" width="0" style="3" hidden="1" customWidth="1"/>
    <col min="7957" max="7957" width="12.81640625" style="3" customWidth="1"/>
    <col min="7958" max="7958" width="5.26953125" style="3" customWidth="1"/>
    <col min="7959" max="8175" width="9.1796875" style="3" customWidth="1"/>
    <col min="8176" max="8193" width="4.1796875" style="3"/>
    <col min="8194" max="8194" width="13.1796875" style="3" customWidth="1"/>
    <col min="8195" max="8195" width="8.1796875" style="3" customWidth="1"/>
    <col min="8196" max="8196" width="8" style="3" customWidth="1"/>
    <col min="8197" max="8197" width="8.1796875" style="3" customWidth="1"/>
    <col min="8198" max="8198" width="7.81640625" style="3" customWidth="1"/>
    <col min="8199" max="8199" width="8.1796875" style="3" customWidth="1"/>
    <col min="8200" max="8200" width="7" style="3" customWidth="1"/>
    <col min="8201" max="8201" width="8" style="3" customWidth="1"/>
    <col min="8202" max="8202" width="7.26953125" style="3" customWidth="1"/>
    <col min="8203" max="8203" width="8" style="3" customWidth="1"/>
    <col min="8204" max="8204" width="10.54296875" style="3" customWidth="1"/>
    <col min="8205" max="8205" width="9.1796875" style="3" customWidth="1"/>
    <col min="8206" max="8206" width="9.7265625" style="3" customWidth="1"/>
    <col min="8207" max="8208" width="9" style="3" customWidth="1"/>
    <col min="8209" max="8209" width="6" style="3" customWidth="1"/>
    <col min="8210" max="8210" width="7.54296875" style="3" customWidth="1"/>
    <col min="8211" max="8212" width="0" style="3" hidden="1" customWidth="1"/>
    <col min="8213" max="8213" width="12.81640625" style="3" customWidth="1"/>
    <col min="8214" max="8214" width="5.26953125" style="3" customWidth="1"/>
    <col min="8215" max="8431" width="9.1796875" style="3" customWidth="1"/>
    <col min="8432" max="8449" width="4.1796875" style="3"/>
    <col min="8450" max="8450" width="13.1796875" style="3" customWidth="1"/>
    <col min="8451" max="8451" width="8.1796875" style="3" customWidth="1"/>
    <col min="8452" max="8452" width="8" style="3" customWidth="1"/>
    <col min="8453" max="8453" width="8.1796875" style="3" customWidth="1"/>
    <col min="8454" max="8454" width="7.81640625" style="3" customWidth="1"/>
    <col min="8455" max="8455" width="8.1796875" style="3" customWidth="1"/>
    <col min="8456" max="8456" width="7" style="3" customWidth="1"/>
    <col min="8457" max="8457" width="8" style="3" customWidth="1"/>
    <col min="8458" max="8458" width="7.26953125" style="3" customWidth="1"/>
    <col min="8459" max="8459" width="8" style="3" customWidth="1"/>
    <col min="8460" max="8460" width="10.54296875" style="3" customWidth="1"/>
    <col min="8461" max="8461" width="9.1796875" style="3" customWidth="1"/>
    <col min="8462" max="8462" width="9.7265625" style="3" customWidth="1"/>
    <col min="8463" max="8464" width="9" style="3" customWidth="1"/>
    <col min="8465" max="8465" width="6" style="3" customWidth="1"/>
    <col min="8466" max="8466" width="7.54296875" style="3" customWidth="1"/>
    <col min="8467" max="8468" width="0" style="3" hidden="1" customWidth="1"/>
    <col min="8469" max="8469" width="12.81640625" style="3" customWidth="1"/>
    <col min="8470" max="8470" width="5.26953125" style="3" customWidth="1"/>
    <col min="8471" max="8687" width="9.1796875" style="3" customWidth="1"/>
    <col min="8688" max="8705" width="4.1796875" style="3"/>
    <col min="8706" max="8706" width="13.1796875" style="3" customWidth="1"/>
    <col min="8707" max="8707" width="8.1796875" style="3" customWidth="1"/>
    <col min="8708" max="8708" width="8" style="3" customWidth="1"/>
    <col min="8709" max="8709" width="8.1796875" style="3" customWidth="1"/>
    <col min="8710" max="8710" width="7.81640625" style="3" customWidth="1"/>
    <col min="8711" max="8711" width="8.1796875" style="3" customWidth="1"/>
    <col min="8712" max="8712" width="7" style="3" customWidth="1"/>
    <col min="8713" max="8713" width="8" style="3" customWidth="1"/>
    <col min="8714" max="8714" width="7.26953125" style="3" customWidth="1"/>
    <col min="8715" max="8715" width="8" style="3" customWidth="1"/>
    <col min="8716" max="8716" width="10.54296875" style="3" customWidth="1"/>
    <col min="8717" max="8717" width="9.1796875" style="3" customWidth="1"/>
    <col min="8718" max="8718" width="9.7265625" style="3" customWidth="1"/>
    <col min="8719" max="8720" width="9" style="3" customWidth="1"/>
    <col min="8721" max="8721" width="6" style="3" customWidth="1"/>
    <col min="8722" max="8722" width="7.54296875" style="3" customWidth="1"/>
    <col min="8723" max="8724" width="0" style="3" hidden="1" customWidth="1"/>
    <col min="8725" max="8725" width="12.81640625" style="3" customWidth="1"/>
    <col min="8726" max="8726" width="5.26953125" style="3" customWidth="1"/>
    <col min="8727" max="8943" width="9.1796875" style="3" customWidth="1"/>
    <col min="8944" max="8961" width="4.1796875" style="3"/>
    <col min="8962" max="8962" width="13.1796875" style="3" customWidth="1"/>
    <col min="8963" max="8963" width="8.1796875" style="3" customWidth="1"/>
    <col min="8964" max="8964" width="8" style="3" customWidth="1"/>
    <col min="8965" max="8965" width="8.1796875" style="3" customWidth="1"/>
    <col min="8966" max="8966" width="7.81640625" style="3" customWidth="1"/>
    <col min="8967" max="8967" width="8.1796875" style="3" customWidth="1"/>
    <col min="8968" max="8968" width="7" style="3" customWidth="1"/>
    <col min="8969" max="8969" width="8" style="3" customWidth="1"/>
    <col min="8970" max="8970" width="7.26953125" style="3" customWidth="1"/>
    <col min="8971" max="8971" width="8" style="3" customWidth="1"/>
    <col min="8972" max="8972" width="10.54296875" style="3" customWidth="1"/>
    <col min="8973" max="8973" width="9.1796875" style="3" customWidth="1"/>
    <col min="8974" max="8974" width="9.7265625" style="3" customWidth="1"/>
    <col min="8975" max="8976" width="9" style="3" customWidth="1"/>
    <col min="8977" max="8977" width="6" style="3" customWidth="1"/>
    <col min="8978" max="8978" width="7.54296875" style="3" customWidth="1"/>
    <col min="8979" max="8980" width="0" style="3" hidden="1" customWidth="1"/>
    <col min="8981" max="8981" width="12.81640625" style="3" customWidth="1"/>
    <col min="8982" max="8982" width="5.26953125" style="3" customWidth="1"/>
    <col min="8983" max="9199" width="9.1796875" style="3" customWidth="1"/>
    <col min="9200" max="9217" width="4.1796875" style="3"/>
    <col min="9218" max="9218" width="13.1796875" style="3" customWidth="1"/>
    <col min="9219" max="9219" width="8.1796875" style="3" customWidth="1"/>
    <col min="9220" max="9220" width="8" style="3" customWidth="1"/>
    <col min="9221" max="9221" width="8.1796875" style="3" customWidth="1"/>
    <col min="9222" max="9222" width="7.81640625" style="3" customWidth="1"/>
    <col min="9223" max="9223" width="8.1796875" style="3" customWidth="1"/>
    <col min="9224" max="9224" width="7" style="3" customWidth="1"/>
    <col min="9225" max="9225" width="8" style="3" customWidth="1"/>
    <col min="9226" max="9226" width="7.26953125" style="3" customWidth="1"/>
    <col min="9227" max="9227" width="8" style="3" customWidth="1"/>
    <col min="9228" max="9228" width="10.54296875" style="3" customWidth="1"/>
    <col min="9229" max="9229" width="9.1796875" style="3" customWidth="1"/>
    <col min="9230" max="9230" width="9.7265625" style="3" customWidth="1"/>
    <col min="9231" max="9232" width="9" style="3" customWidth="1"/>
    <col min="9233" max="9233" width="6" style="3" customWidth="1"/>
    <col min="9234" max="9234" width="7.54296875" style="3" customWidth="1"/>
    <col min="9235" max="9236" width="0" style="3" hidden="1" customWidth="1"/>
    <col min="9237" max="9237" width="12.81640625" style="3" customWidth="1"/>
    <col min="9238" max="9238" width="5.26953125" style="3" customWidth="1"/>
    <col min="9239" max="9455" width="9.1796875" style="3" customWidth="1"/>
    <col min="9456" max="9473" width="4.1796875" style="3"/>
    <col min="9474" max="9474" width="13.1796875" style="3" customWidth="1"/>
    <col min="9475" max="9475" width="8.1796875" style="3" customWidth="1"/>
    <col min="9476" max="9476" width="8" style="3" customWidth="1"/>
    <col min="9477" max="9477" width="8.1796875" style="3" customWidth="1"/>
    <col min="9478" max="9478" width="7.81640625" style="3" customWidth="1"/>
    <col min="9479" max="9479" width="8.1796875" style="3" customWidth="1"/>
    <col min="9480" max="9480" width="7" style="3" customWidth="1"/>
    <col min="9481" max="9481" width="8" style="3" customWidth="1"/>
    <col min="9482" max="9482" width="7.26953125" style="3" customWidth="1"/>
    <col min="9483" max="9483" width="8" style="3" customWidth="1"/>
    <col min="9484" max="9484" width="10.54296875" style="3" customWidth="1"/>
    <col min="9485" max="9485" width="9.1796875" style="3" customWidth="1"/>
    <col min="9486" max="9486" width="9.7265625" style="3" customWidth="1"/>
    <col min="9487" max="9488" width="9" style="3" customWidth="1"/>
    <col min="9489" max="9489" width="6" style="3" customWidth="1"/>
    <col min="9490" max="9490" width="7.54296875" style="3" customWidth="1"/>
    <col min="9491" max="9492" width="0" style="3" hidden="1" customWidth="1"/>
    <col min="9493" max="9493" width="12.81640625" style="3" customWidth="1"/>
    <col min="9494" max="9494" width="5.26953125" style="3" customWidth="1"/>
    <col min="9495" max="9711" width="9.1796875" style="3" customWidth="1"/>
    <col min="9712" max="9729" width="4.1796875" style="3"/>
    <col min="9730" max="9730" width="13.1796875" style="3" customWidth="1"/>
    <col min="9731" max="9731" width="8.1796875" style="3" customWidth="1"/>
    <col min="9732" max="9732" width="8" style="3" customWidth="1"/>
    <col min="9733" max="9733" width="8.1796875" style="3" customWidth="1"/>
    <col min="9734" max="9734" width="7.81640625" style="3" customWidth="1"/>
    <col min="9735" max="9735" width="8.1796875" style="3" customWidth="1"/>
    <col min="9736" max="9736" width="7" style="3" customWidth="1"/>
    <col min="9737" max="9737" width="8" style="3" customWidth="1"/>
    <col min="9738" max="9738" width="7.26953125" style="3" customWidth="1"/>
    <col min="9739" max="9739" width="8" style="3" customWidth="1"/>
    <col min="9740" max="9740" width="10.54296875" style="3" customWidth="1"/>
    <col min="9741" max="9741" width="9.1796875" style="3" customWidth="1"/>
    <col min="9742" max="9742" width="9.7265625" style="3" customWidth="1"/>
    <col min="9743" max="9744" width="9" style="3" customWidth="1"/>
    <col min="9745" max="9745" width="6" style="3" customWidth="1"/>
    <col min="9746" max="9746" width="7.54296875" style="3" customWidth="1"/>
    <col min="9747" max="9748" width="0" style="3" hidden="1" customWidth="1"/>
    <col min="9749" max="9749" width="12.81640625" style="3" customWidth="1"/>
    <col min="9750" max="9750" width="5.26953125" style="3" customWidth="1"/>
    <col min="9751" max="9967" width="9.1796875" style="3" customWidth="1"/>
    <col min="9968" max="9985" width="4.1796875" style="3"/>
    <col min="9986" max="9986" width="13.1796875" style="3" customWidth="1"/>
    <col min="9987" max="9987" width="8.1796875" style="3" customWidth="1"/>
    <col min="9988" max="9988" width="8" style="3" customWidth="1"/>
    <col min="9989" max="9989" width="8.1796875" style="3" customWidth="1"/>
    <col min="9990" max="9990" width="7.81640625" style="3" customWidth="1"/>
    <col min="9991" max="9991" width="8.1796875" style="3" customWidth="1"/>
    <col min="9992" max="9992" width="7" style="3" customWidth="1"/>
    <col min="9993" max="9993" width="8" style="3" customWidth="1"/>
    <col min="9994" max="9994" width="7.26953125" style="3" customWidth="1"/>
    <col min="9995" max="9995" width="8" style="3" customWidth="1"/>
    <col min="9996" max="9996" width="10.54296875" style="3" customWidth="1"/>
    <col min="9997" max="9997" width="9.1796875" style="3" customWidth="1"/>
    <col min="9998" max="9998" width="9.7265625" style="3" customWidth="1"/>
    <col min="9999" max="10000" width="9" style="3" customWidth="1"/>
    <col min="10001" max="10001" width="6" style="3" customWidth="1"/>
    <col min="10002" max="10002" width="7.54296875" style="3" customWidth="1"/>
    <col min="10003" max="10004" width="0" style="3" hidden="1" customWidth="1"/>
    <col min="10005" max="10005" width="12.81640625" style="3" customWidth="1"/>
    <col min="10006" max="10006" width="5.26953125" style="3" customWidth="1"/>
    <col min="10007" max="10223" width="9.1796875" style="3" customWidth="1"/>
    <col min="10224" max="10241" width="4.1796875" style="3"/>
    <col min="10242" max="10242" width="13.1796875" style="3" customWidth="1"/>
    <col min="10243" max="10243" width="8.1796875" style="3" customWidth="1"/>
    <col min="10244" max="10244" width="8" style="3" customWidth="1"/>
    <col min="10245" max="10245" width="8.1796875" style="3" customWidth="1"/>
    <col min="10246" max="10246" width="7.81640625" style="3" customWidth="1"/>
    <col min="10247" max="10247" width="8.1796875" style="3" customWidth="1"/>
    <col min="10248" max="10248" width="7" style="3" customWidth="1"/>
    <col min="10249" max="10249" width="8" style="3" customWidth="1"/>
    <col min="10250" max="10250" width="7.26953125" style="3" customWidth="1"/>
    <col min="10251" max="10251" width="8" style="3" customWidth="1"/>
    <col min="10252" max="10252" width="10.54296875" style="3" customWidth="1"/>
    <col min="10253" max="10253" width="9.1796875" style="3" customWidth="1"/>
    <col min="10254" max="10254" width="9.7265625" style="3" customWidth="1"/>
    <col min="10255" max="10256" width="9" style="3" customWidth="1"/>
    <col min="10257" max="10257" width="6" style="3" customWidth="1"/>
    <col min="10258" max="10258" width="7.54296875" style="3" customWidth="1"/>
    <col min="10259" max="10260" width="0" style="3" hidden="1" customWidth="1"/>
    <col min="10261" max="10261" width="12.81640625" style="3" customWidth="1"/>
    <col min="10262" max="10262" width="5.26953125" style="3" customWidth="1"/>
    <col min="10263" max="10479" width="9.1796875" style="3" customWidth="1"/>
    <col min="10480" max="10497" width="4.1796875" style="3"/>
    <col min="10498" max="10498" width="13.1796875" style="3" customWidth="1"/>
    <col min="10499" max="10499" width="8.1796875" style="3" customWidth="1"/>
    <col min="10500" max="10500" width="8" style="3" customWidth="1"/>
    <col min="10501" max="10501" width="8.1796875" style="3" customWidth="1"/>
    <col min="10502" max="10502" width="7.81640625" style="3" customWidth="1"/>
    <col min="10503" max="10503" width="8.1796875" style="3" customWidth="1"/>
    <col min="10504" max="10504" width="7" style="3" customWidth="1"/>
    <col min="10505" max="10505" width="8" style="3" customWidth="1"/>
    <col min="10506" max="10506" width="7.26953125" style="3" customWidth="1"/>
    <col min="10507" max="10507" width="8" style="3" customWidth="1"/>
    <col min="10508" max="10508" width="10.54296875" style="3" customWidth="1"/>
    <col min="10509" max="10509" width="9.1796875" style="3" customWidth="1"/>
    <col min="10510" max="10510" width="9.7265625" style="3" customWidth="1"/>
    <col min="10511" max="10512" width="9" style="3" customWidth="1"/>
    <col min="10513" max="10513" width="6" style="3" customWidth="1"/>
    <col min="10514" max="10514" width="7.54296875" style="3" customWidth="1"/>
    <col min="10515" max="10516" width="0" style="3" hidden="1" customWidth="1"/>
    <col min="10517" max="10517" width="12.81640625" style="3" customWidth="1"/>
    <col min="10518" max="10518" width="5.26953125" style="3" customWidth="1"/>
    <col min="10519" max="10735" width="9.1796875" style="3" customWidth="1"/>
    <col min="10736" max="10753" width="4.1796875" style="3"/>
    <col min="10754" max="10754" width="13.1796875" style="3" customWidth="1"/>
    <col min="10755" max="10755" width="8.1796875" style="3" customWidth="1"/>
    <col min="10756" max="10756" width="8" style="3" customWidth="1"/>
    <col min="10757" max="10757" width="8.1796875" style="3" customWidth="1"/>
    <col min="10758" max="10758" width="7.81640625" style="3" customWidth="1"/>
    <col min="10759" max="10759" width="8.1796875" style="3" customWidth="1"/>
    <col min="10760" max="10760" width="7" style="3" customWidth="1"/>
    <col min="10761" max="10761" width="8" style="3" customWidth="1"/>
    <col min="10762" max="10762" width="7.26953125" style="3" customWidth="1"/>
    <col min="10763" max="10763" width="8" style="3" customWidth="1"/>
    <col min="10764" max="10764" width="10.54296875" style="3" customWidth="1"/>
    <col min="10765" max="10765" width="9.1796875" style="3" customWidth="1"/>
    <col min="10766" max="10766" width="9.7265625" style="3" customWidth="1"/>
    <col min="10767" max="10768" width="9" style="3" customWidth="1"/>
    <col min="10769" max="10769" width="6" style="3" customWidth="1"/>
    <col min="10770" max="10770" width="7.54296875" style="3" customWidth="1"/>
    <col min="10771" max="10772" width="0" style="3" hidden="1" customWidth="1"/>
    <col min="10773" max="10773" width="12.81640625" style="3" customWidth="1"/>
    <col min="10774" max="10774" width="5.26953125" style="3" customWidth="1"/>
    <col min="10775" max="10991" width="9.1796875" style="3" customWidth="1"/>
    <col min="10992" max="11009" width="4.1796875" style="3"/>
    <col min="11010" max="11010" width="13.1796875" style="3" customWidth="1"/>
    <col min="11011" max="11011" width="8.1796875" style="3" customWidth="1"/>
    <col min="11012" max="11012" width="8" style="3" customWidth="1"/>
    <col min="11013" max="11013" width="8.1796875" style="3" customWidth="1"/>
    <col min="11014" max="11014" width="7.81640625" style="3" customWidth="1"/>
    <col min="11015" max="11015" width="8.1796875" style="3" customWidth="1"/>
    <col min="11016" max="11016" width="7" style="3" customWidth="1"/>
    <col min="11017" max="11017" width="8" style="3" customWidth="1"/>
    <col min="11018" max="11018" width="7.26953125" style="3" customWidth="1"/>
    <col min="11019" max="11019" width="8" style="3" customWidth="1"/>
    <col min="11020" max="11020" width="10.54296875" style="3" customWidth="1"/>
    <col min="11021" max="11021" width="9.1796875" style="3" customWidth="1"/>
    <col min="11022" max="11022" width="9.7265625" style="3" customWidth="1"/>
    <col min="11023" max="11024" width="9" style="3" customWidth="1"/>
    <col min="11025" max="11025" width="6" style="3" customWidth="1"/>
    <col min="11026" max="11026" width="7.54296875" style="3" customWidth="1"/>
    <col min="11027" max="11028" width="0" style="3" hidden="1" customWidth="1"/>
    <col min="11029" max="11029" width="12.81640625" style="3" customWidth="1"/>
    <col min="11030" max="11030" width="5.26953125" style="3" customWidth="1"/>
    <col min="11031" max="11247" width="9.1796875" style="3" customWidth="1"/>
    <col min="11248" max="11265" width="4.1796875" style="3"/>
    <col min="11266" max="11266" width="13.1796875" style="3" customWidth="1"/>
    <col min="11267" max="11267" width="8.1796875" style="3" customWidth="1"/>
    <col min="11268" max="11268" width="8" style="3" customWidth="1"/>
    <col min="11269" max="11269" width="8.1796875" style="3" customWidth="1"/>
    <col min="11270" max="11270" width="7.81640625" style="3" customWidth="1"/>
    <col min="11271" max="11271" width="8.1796875" style="3" customWidth="1"/>
    <col min="11272" max="11272" width="7" style="3" customWidth="1"/>
    <col min="11273" max="11273" width="8" style="3" customWidth="1"/>
    <col min="11274" max="11274" width="7.26953125" style="3" customWidth="1"/>
    <col min="11275" max="11275" width="8" style="3" customWidth="1"/>
    <col min="11276" max="11276" width="10.54296875" style="3" customWidth="1"/>
    <col min="11277" max="11277" width="9.1796875" style="3" customWidth="1"/>
    <col min="11278" max="11278" width="9.7265625" style="3" customWidth="1"/>
    <col min="11279" max="11280" width="9" style="3" customWidth="1"/>
    <col min="11281" max="11281" width="6" style="3" customWidth="1"/>
    <col min="11282" max="11282" width="7.54296875" style="3" customWidth="1"/>
    <col min="11283" max="11284" width="0" style="3" hidden="1" customWidth="1"/>
    <col min="11285" max="11285" width="12.81640625" style="3" customWidth="1"/>
    <col min="11286" max="11286" width="5.26953125" style="3" customWidth="1"/>
    <col min="11287" max="11503" width="9.1796875" style="3" customWidth="1"/>
    <col min="11504" max="11521" width="4.1796875" style="3"/>
    <col min="11522" max="11522" width="13.1796875" style="3" customWidth="1"/>
    <col min="11523" max="11523" width="8.1796875" style="3" customWidth="1"/>
    <col min="11524" max="11524" width="8" style="3" customWidth="1"/>
    <col min="11525" max="11525" width="8.1796875" style="3" customWidth="1"/>
    <col min="11526" max="11526" width="7.81640625" style="3" customWidth="1"/>
    <col min="11527" max="11527" width="8.1796875" style="3" customWidth="1"/>
    <col min="11528" max="11528" width="7" style="3" customWidth="1"/>
    <col min="11529" max="11529" width="8" style="3" customWidth="1"/>
    <col min="11530" max="11530" width="7.26953125" style="3" customWidth="1"/>
    <col min="11531" max="11531" width="8" style="3" customWidth="1"/>
    <col min="11532" max="11532" width="10.54296875" style="3" customWidth="1"/>
    <col min="11533" max="11533" width="9.1796875" style="3" customWidth="1"/>
    <col min="11534" max="11534" width="9.7265625" style="3" customWidth="1"/>
    <col min="11535" max="11536" width="9" style="3" customWidth="1"/>
    <col min="11537" max="11537" width="6" style="3" customWidth="1"/>
    <col min="11538" max="11538" width="7.54296875" style="3" customWidth="1"/>
    <col min="11539" max="11540" width="0" style="3" hidden="1" customWidth="1"/>
    <col min="11541" max="11541" width="12.81640625" style="3" customWidth="1"/>
    <col min="11542" max="11542" width="5.26953125" style="3" customWidth="1"/>
    <col min="11543" max="11759" width="9.1796875" style="3" customWidth="1"/>
    <col min="11760" max="11777" width="4.1796875" style="3"/>
    <col min="11778" max="11778" width="13.1796875" style="3" customWidth="1"/>
    <col min="11779" max="11779" width="8.1796875" style="3" customWidth="1"/>
    <col min="11780" max="11780" width="8" style="3" customWidth="1"/>
    <col min="11781" max="11781" width="8.1796875" style="3" customWidth="1"/>
    <col min="11782" max="11782" width="7.81640625" style="3" customWidth="1"/>
    <col min="11783" max="11783" width="8.1796875" style="3" customWidth="1"/>
    <col min="11784" max="11784" width="7" style="3" customWidth="1"/>
    <col min="11785" max="11785" width="8" style="3" customWidth="1"/>
    <col min="11786" max="11786" width="7.26953125" style="3" customWidth="1"/>
    <col min="11787" max="11787" width="8" style="3" customWidth="1"/>
    <col min="11788" max="11788" width="10.54296875" style="3" customWidth="1"/>
    <col min="11789" max="11789" width="9.1796875" style="3" customWidth="1"/>
    <col min="11790" max="11790" width="9.7265625" style="3" customWidth="1"/>
    <col min="11791" max="11792" width="9" style="3" customWidth="1"/>
    <col min="11793" max="11793" width="6" style="3" customWidth="1"/>
    <col min="11794" max="11794" width="7.54296875" style="3" customWidth="1"/>
    <col min="11795" max="11796" width="0" style="3" hidden="1" customWidth="1"/>
    <col min="11797" max="11797" width="12.81640625" style="3" customWidth="1"/>
    <col min="11798" max="11798" width="5.26953125" style="3" customWidth="1"/>
    <col min="11799" max="12015" width="9.1796875" style="3" customWidth="1"/>
    <col min="12016" max="12033" width="4.1796875" style="3"/>
    <col min="12034" max="12034" width="13.1796875" style="3" customWidth="1"/>
    <col min="12035" max="12035" width="8.1796875" style="3" customWidth="1"/>
    <col min="12036" max="12036" width="8" style="3" customWidth="1"/>
    <col min="12037" max="12037" width="8.1796875" style="3" customWidth="1"/>
    <col min="12038" max="12038" width="7.81640625" style="3" customWidth="1"/>
    <col min="12039" max="12039" width="8.1796875" style="3" customWidth="1"/>
    <col min="12040" max="12040" width="7" style="3" customWidth="1"/>
    <col min="12041" max="12041" width="8" style="3" customWidth="1"/>
    <col min="12042" max="12042" width="7.26953125" style="3" customWidth="1"/>
    <col min="12043" max="12043" width="8" style="3" customWidth="1"/>
    <col min="12044" max="12044" width="10.54296875" style="3" customWidth="1"/>
    <col min="12045" max="12045" width="9.1796875" style="3" customWidth="1"/>
    <col min="12046" max="12046" width="9.7265625" style="3" customWidth="1"/>
    <col min="12047" max="12048" width="9" style="3" customWidth="1"/>
    <col min="12049" max="12049" width="6" style="3" customWidth="1"/>
    <col min="12050" max="12050" width="7.54296875" style="3" customWidth="1"/>
    <col min="12051" max="12052" width="0" style="3" hidden="1" customWidth="1"/>
    <col min="12053" max="12053" width="12.81640625" style="3" customWidth="1"/>
    <col min="12054" max="12054" width="5.26953125" style="3" customWidth="1"/>
    <col min="12055" max="12271" width="9.1796875" style="3" customWidth="1"/>
    <col min="12272" max="12289" width="4.1796875" style="3"/>
    <col min="12290" max="12290" width="13.1796875" style="3" customWidth="1"/>
    <col min="12291" max="12291" width="8.1796875" style="3" customWidth="1"/>
    <col min="12292" max="12292" width="8" style="3" customWidth="1"/>
    <col min="12293" max="12293" width="8.1796875" style="3" customWidth="1"/>
    <col min="12294" max="12294" width="7.81640625" style="3" customWidth="1"/>
    <col min="12295" max="12295" width="8.1796875" style="3" customWidth="1"/>
    <col min="12296" max="12296" width="7" style="3" customWidth="1"/>
    <col min="12297" max="12297" width="8" style="3" customWidth="1"/>
    <col min="12298" max="12298" width="7.26953125" style="3" customWidth="1"/>
    <col min="12299" max="12299" width="8" style="3" customWidth="1"/>
    <col min="12300" max="12300" width="10.54296875" style="3" customWidth="1"/>
    <col min="12301" max="12301" width="9.1796875" style="3" customWidth="1"/>
    <col min="12302" max="12302" width="9.7265625" style="3" customWidth="1"/>
    <col min="12303" max="12304" width="9" style="3" customWidth="1"/>
    <col min="12305" max="12305" width="6" style="3" customWidth="1"/>
    <col min="12306" max="12306" width="7.54296875" style="3" customWidth="1"/>
    <col min="12307" max="12308" width="0" style="3" hidden="1" customWidth="1"/>
    <col min="12309" max="12309" width="12.81640625" style="3" customWidth="1"/>
    <col min="12310" max="12310" width="5.26953125" style="3" customWidth="1"/>
    <col min="12311" max="12527" width="9.1796875" style="3" customWidth="1"/>
    <col min="12528" max="12545" width="4.1796875" style="3"/>
    <col min="12546" max="12546" width="13.1796875" style="3" customWidth="1"/>
    <col min="12547" max="12547" width="8.1796875" style="3" customWidth="1"/>
    <col min="12548" max="12548" width="8" style="3" customWidth="1"/>
    <col min="12549" max="12549" width="8.1796875" style="3" customWidth="1"/>
    <col min="12550" max="12550" width="7.81640625" style="3" customWidth="1"/>
    <col min="12551" max="12551" width="8.1796875" style="3" customWidth="1"/>
    <col min="12552" max="12552" width="7" style="3" customWidth="1"/>
    <col min="12553" max="12553" width="8" style="3" customWidth="1"/>
    <col min="12554" max="12554" width="7.26953125" style="3" customWidth="1"/>
    <col min="12555" max="12555" width="8" style="3" customWidth="1"/>
    <col min="12556" max="12556" width="10.54296875" style="3" customWidth="1"/>
    <col min="12557" max="12557" width="9.1796875" style="3" customWidth="1"/>
    <col min="12558" max="12558" width="9.7265625" style="3" customWidth="1"/>
    <col min="12559" max="12560" width="9" style="3" customWidth="1"/>
    <col min="12561" max="12561" width="6" style="3" customWidth="1"/>
    <col min="12562" max="12562" width="7.54296875" style="3" customWidth="1"/>
    <col min="12563" max="12564" width="0" style="3" hidden="1" customWidth="1"/>
    <col min="12565" max="12565" width="12.81640625" style="3" customWidth="1"/>
    <col min="12566" max="12566" width="5.26953125" style="3" customWidth="1"/>
    <col min="12567" max="12783" width="9.1796875" style="3" customWidth="1"/>
    <col min="12784" max="12801" width="4.1796875" style="3"/>
    <col min="12802" max="12802" width="13.1796875" style="3" customWidth="1"/>
    <col min="12803" max="12803" width="8.1796875" style="3" customWidth="1"/>
    <col min="12804" max="12804" width="8" style="3" customWidth="1"/>
    <col min="12805" max="12805" width="8.1796875" style="3" customWidth="1"/>
    <col min="12806" max="12806" width="7.81640625" style="3" customWidth="1"/>
    <col min="12807" max="12807" width="8.1796875" style="3" customWidth="1"/>
    <col min="12808" max="12808" width="7" style="3" customWidth="1"/>
    <col min="12809" max="12809" width="8" style="3" customWidth="1"/>
    <col min="12810" max="12810" width="7.26953125" style="3" customWidth="1"/>
    <col min="12811" max="12811" width="8" style="3" customWidth="1"/>
    <col min="12812" max="12812" width="10.54296875" style="3" customWidth="1"/>
    <col min="12813" max="12813" width="9.1796875" style="3" customWidth="1"/>
    <col min="12814" max="12814" width="9.7265625" style="3" customWidth="1"/>
    <col min="12815" max="12816" width="9" style="3" customWidth="1"/>
    <col min="12817" max="12817" width="6" style="3" customWidth="1"/>
    <col min="12818" max="12818" width="7.54296875" style="3" customWidth="1"/>
    <col min="12819" max="12820" width="0" style="3" hidden="1" customWidth="1"/>
    <col min="12821" max="12821" width="12.81640625" style="3" customWidth="1"/>
    <col min="12822" max="12822" width="5.26953125" style="3" customWidth="1"/>
    <col min="12823" max="13039" width="9.1796875" style="3" customWidth="1"/>
    <col min="13040" max="13057" width="4.1796875" style="3"/>
    <col min="13058" max="13058" width="13.1796875" style="3" customWidth="1"/>
    <col min="13059" max="13059" width="8.1796875" style="3" customWidth="1"/>
    <col min="13060" max="13060" width="8" style="3" customWidth="1"/>
    <col min="13061" max="13061" width="8.1796875" style="3" customWidth="1"/>
    <col min="13062" max="13062" width="7.81640625" style="3" customWidth="1"/>
    <col min="13063" max="13063" width="8.1796875" style="3" customWidth="1"/>
    <col min="13064" max="13064" width="7" style="3" customWidth="1"/>
    <col min="13065" max="13065" width="8" style="3" customWidth="1"/>
    <col min="13066" max="13066" width="7.26953125" style="3" customWidth="1"/>
    <col min="13067" max="13067" width="8" style="3" customWidth="1"/>
    <col min="13068" max="13068" width="10.54296875" style="3" customWidth="1"/>
    <col min="13069" max="13069" width="9.1796875" style="3" customWidth="1"/>
    <col min="13070" max="13070" width="9.7265625" style="3" customWidth="1"/>
    <col min="13071" max="13072" width="9" style="3" customWidth="1"/>
    <col min="13073" max="13073" width="6" style="3" customWidth="1"/>
    <col min="13074" max="13074" width="7.54296875" style="3" customWidth="1"/>
    <col min="13075" max="13076" width="0" style="3" hidden="1" customWidth="1"/>
    <col min="13077" max="13077" width="12.81640625" style="3" customWidth="1"/>
    <col min="13078" max="13078" width="5.26953125" style="3" customWidth="1"/>
    <col min="13079" max="13295" width="9.1796875" style="3" customWidth="1"/>
    <col min="13296" max="13313" width="4.1796875" style="3"/>
    <col min="13314" max="13314" width="13.1796875" style="3" customWidth="1"/>
    <col min="13315" max="13315" width="8.1796875" style="3" customWidth="1"/>
    <col min="13316" max="13316" width="8" style="3" customWidth="1"/>
    <col min="13317" max="13317" width="8.1796875" style="3" customWidth="1"/>
    <col min="13318" max="13318" width="7.81640625" style="3" customWidth="1"/>
    <col min="13319" max="13319" width="8.1796875" style="3" customWidth="1"/>
    <col min="13320" max="13320" width="7" style="3" customWidth="1"/>
    <col min="13321" max="13321" width="8" style="3" customWidth="1"/>
    <col min="13322" max="13322" width="7.26953125" style="3" customWidth="1"/>
    <col min="13323" max="13323" width="8" style="3" customWidth="1"/>
    <col min="13324" max="13324" width="10.54296875" style="3" customWidth="1"/>
    <col min="13325" max="13325" width="9.1796875" style="3" customWidth="1"/>
    <col min="13326" max="13326" width="9.7265625" style="3" customWidth="1"/>
    <col min="13327" max="13328" width="9" style="3" customWidth="1"/>
    <col min="13329" max="13329" width="6" style="3" customWidth="1"/>
    <col min="13330" max="13330" width="7.54296875" style="3" customWidth="1"/>
    <col min="13331" max="13332" width="0" style="3" hidden="1" customWidth="1"/>
    <col min="13333" max="13333" width="12.81640625" style="3" customWidth="1"/>
    <col min="13334" max="13334" width="5.26953125" style="3" customWidth="1"/>
    <col min="13335" max="13551" width="9.1796875" style="3" customWidth="1"/>
    <col min="13552" max="13569" width="4.1796875" style="3"/>
    <col min="13570" max="13570" width="13.1796875" style="3" customWidth="1"/>
    <col min="13571" max="13571" width="8.1796875" style="3" customWidth="1"/>
    <col min="13572" max="13572" width="8" style="3" customWidth="1"/>
    <col min="13573" max="13573" width="8.1796875" style="3" customWidth="1"/>
    <col min="13574" max="13574" width="7.81640625" style="3" customWidth="1"/>
    <col min="13575" max="13575" width="8.1796875" style="3" customWidth="1"/>
    <col min="13576" max="13576" width="7" style="3" customWidth="1"/>
    <col min="13577" max="13577" width="8" style="3" customWidth="1"/>
    <col min="13578" max="13578" width="7.26953125" style="3" customWidth="1"/>
    <col min="13579" max="13579" width="8" style="3" customWidth="1"/>
    <col min="13580" max="13580" width="10.54296875" style="3" customWidth="1"/>
    <col min="13581" max="13581" width="9.1796875" style="3" customWidth="1"/>
    <col min="13582" max="13582" width="9.7265625" style="3" customWidth="1"/>
    <col min="13583" max="13584" width="9" style="3" customWidth="1"/>
    <col min="13585" max="13585" width="6" style="3" customWidth="1"/>
    <col min="13586" max="13586" width="7.54296875" style="3" customWidth="1"/>
    <col min="13587" max="13588" width="0" style="3" hidden="1" customWidth="1"/>
    <col min="13589" max="13589" width="12.81640625" style="3" customWidth="1"/>
    <col min="13590" max="13590" width="5.26953125" style="3" customWidth="1"/>
    <col min="13591" max="13807" width="9.1796875" style="3" customWidth="1"/>
    <col min="13808" max="13825" width="4.1796875" style="3"/>
    <col min="13826" max="13826" width="13.1796875" style="3" customWidth="1"/>
    <col min="13827" max="13827" width="8.1796875" style="3" customWidth="1"/>
    <col min="13828" max="13828" width="8" style="3" customWidth="1"/>
    <col min="13829" max="13829" width="8.1796875" style="3" customWidth="1"/>
    <col min="13830" max="13830" width="7.81640625" style="3" customWidth="1"/>
    <col min="13831" max="13831" width="8.1796875" style="3" customWidth="1"/>
    <col min="13832" max="13832" width="7" style="3" customWidth="1"/>
    <col min="13833" max="13833" width="8" style="3" customWidth="1"/>
    <col min="13834" max="13834" width="7.26953125" style="3" customWidth="1"/>
    <col min="13835" max="13835" width="8" style="3" customWidth="1"/>
    <col min="13836" max="13836" width="10.54296875" style="3" customWidth="1"/>
    <col min="13837" max="13837" width="9.1796875" style="3" customWidth="1"/>
    <col min="13838" max="13838" width="9.7265625" style="3" customWidth="1"/>
    <col min="13839" max="13840" width="9" style="3" customWidth="1"/>
    <col min="13841" max="13841" width="6" style="3" customWidth="1"/>
    <col min="13842" max="13842" width="7.54296875" style="3" customWidth="1"/>
    <col min="13843" max="13844" width="0" style="3" hidden="1" customWidth="1"/>
    <col min="13845" max="13845" width="12.81640625" style="3" customWidth="1"/>
    <col min="13846" max="13846" width="5.26953125" style="3" customWidth="1"/>
    <col min="13847" max="14063" width="9.1796875" style="3" customWidth="1"/>
    <col min="14064" max="14081" width="4.1796875" style="3"/>
    <col min="14082" max="14082" width="13.1796875" style="3" customWidth="1"/>
    <col min="14083" max="14083" width="8.1796875" style="3" customWidth="1"/>
    <col min="14084" max="14084" width="8" style="3" customWidth="1"/>
    <col min="14085" max="14085" width="8.1796875" style="3" customWidth="1"/>
    <col min="14086" max="14086" width="7.81640625" style="3" customWidth="1"/>
    <col min="14087" max="14087" width="8.1796875" style="3" customWidth="1"/>
    <col min="14088" max="14088" width="7" style="3" customWidth="1"/>
    <col min="14089" max="14089" width="8" style="3" customWidth="1"/>
    <col min="14090" max="14090" width="7.26953125" style="3" customWidth="1"/>
    <col min="14091" max="14091" width="8" style="3" customWidth="1"/>
    <col min="14092" max="14092" width="10.54296875" style="3" customWidth="1"/>
    <col min="14093" max="14093" width="9.1796875" style="3" customWidth="1"/>
    <col min="14094" max="14094" width="9.7265625" style="3" customWidth="1"/>
    <col min="14095" max="14096" width="9" style="3" customWidth="1"/>
    <col min="14097" max="14097" width="6" style="3" customWidth="1"/>
    <col min="14098" max="14098" width="7.54296875" style="3" customWidth="1"/>
    <col min="14099" max="14100" width="0" style="3" hidden="1" customWidth="1"/>
    <col min="14101" max="14101" width="12.81640625" style="3" customWidth="1"/>
    <col min="14102" max="14102" width="5.26953125" style="3" customWidth="1"/>
    <col min="14103" max="14319" width="9.1796875" style="3" customWidth="1"/>
    <col min="14320" max="14337" width="4.1796875" style="3"/>
    <col min="14338" max="14338" width="13.1796875" style="3" customWidth="1"/>
    <col min="14339" max="14339" width="8.1796875" style="3" customWidth="1"/>
    <col min="14340" max="14340" width="8" style="3" customWidth="1"/>
    <col min="14341" max="14341" width="8.1796875" style="3" customWidth="1"/>
    <col min="14342" max="14342" width="7.81640625" style="3" customWidth="1"/>
    <col min="14343" max="14343" width="8.1796875" style="3" customWidth="1"/>
    <col min="14344" max="14344" width="7" style="3" customWidth="1"/>
    <col min="14345" max="14345" width="8" style="3" customWidth="1"/>
    <col min="14346" max="14346" width="7.26953125" style="3" customWidth="1"/>
    <col min="14347" max="14347" width="8" style="3" customWidth="1"/>
    <col min="14348" max="14348" width="10.54296875" style="3" customWidth="1"/>
    <col min="14349" max="14349" width="9.1796875" style="3" customWidth="1"/>
    <col min="14350" max="14350" width="9.7265625" style="3" customWidth="1"/>
    <col min="14351" max="14352" width="9" style="3" customWidth="1"/>
    <col min="14353" max="14353" width="6" style="3" customWidth="1"/>
    <col min="14354" max="14354" width="7.54296875" style="3" customWidth="1"/>
    <col min="14355" max="14356" width="0" style="3" hidden="1" customWidth="1"/>
    <col min="14357" max="14357" width="12.81640625" style="3" customWidth="1"/>
    <col min="14358" max="14358" width="5.26953125" style="3" customWidth="1"/>
    <col min="14359" max="14575" width="9.1796875" style="3" customWidth="1"/>
    <col min="14576" max="14593" width="4.1796875" style="3"/>
    <col min="14594" max="14594" width="13.1796875" style="3" customWidth="1"/>
    <col min="14595" max="14595" width="8.1796875" style="3" customWidth="1"/>
    <col min="14596" max="14596" width="8" style="3" customWidth="1"/>
    <col min="14597" max="14597" width="8.1796875" style="3" customWidth="1"/>
    <col min="14598" max="14598" width="7.81640625" style="3" customWidth="1"/>
    <col min="14599" max="14599" width="8.1796875" style="3" customWidth="1"/>
    <col min="14600" max="14600" width="7" style="3" customWidth="1"/>
    <col min="14601" max="14601" width="8" style="3" customWidth="1"/>
    <col min="14602" max="14602" width="7.26953125" style="3" customWidth="1"/>
    <col min="14603" max="14603" width="8" style="3" customWidth="1"/>
    <col min="14604" max="14604" width="10.54296875" style="3" customWidth="1"/>
    <col min="14605" max="14605" width="9.1796875" style="3" customWidth="1"/>
    <col min="14606" max="14606" width="9.7265625" style="3" customWidth="1"/>
    <col min="14607" max="14608" width="9" style="3" customWidth="1"/>
    <col min="14609" max="14609" width="6" style="3" customWidth="1"/>
    <col min="14610" max="14610" width="7.54296875" style="3" customWidth="1"/>
    <col min="14611" max="14612" width="0" style="3" hidden="1" customWidth="1"/>
    <col min="14613" max="14613" width="12.81640625" style="3" customWidth="1"/>
    <col min="14614" max="14614" width="5.26953125" style="3" customWidth="1"/>
    <col min="14615" max="14831" width="9.1796875" style="3" customWidth="1"/>
    <col min="14832" max="14849" width="4.1796875" style="3"/>
    <col min="14850" max="14850" width="13.1796875" style="3" customWidth="1"/>
    <col min="14851" max="14851" width="8.1796875" style="3" customWidth="1"/>
    <col min="14852" max="14852" width="8" style="3" customWidth="1"/>
    <col min="14853" max="14853" width="8.1796875" style="3" customWidth="1"/>
    <col min="14854" max="14854" width="7.81640625" style="3" customWidth="1"/>
    <col min="14855" max="14855" width="8.1796875" style="3" customWidth="1"/>
    <col min="14856" max="14856" width="7" style="3" customWidth="1"/>
    <col min="14857" max="14857" width="8" style="3" customWidth="1"/>
    <col min="14858" max="14858" width="7.26953125" style="3" customWidth="1"/>
    <col min="14859" max="14859" width="8" style="3" customWidth="1"/>
    <col min="14860" max="14860" width="10.54296875" style="3" customWidth="1"/>
    <col min="14861" max="14861" width="9.1796875" style="3" customWidth="1"/>
    <col min="14862" max="14862" width="9.7265625" style="3" customWidth="1"/>
    <col min="14863" max="14864" width="9" style="3" customWidth="1"/>
    <col min="14865" max="14865" width="6" style="3" customWidth="1"/>
    <col min="14866" max="14866" width="7.54296875" style="3" customWidth="1"/>
    <col min="14867" max="14868" width="0" style="3" hidden="1" customWidth="1"/>
    <col min="14869" max="14869" width="12.81640625" style="3" customWidth="1"/>
    <col min="14870" max="14870" width="5.26953125" style="3" customWidth="1"/>
    <col min="14871" max="15087" width="9.1796875" style="3" customWidth="1"/>
    <col min="15088" max="15105" width="4.1796875" style="3"/>
    <col min="15106" max="15106" width="13.1796875" style="3" customWidth="1"/>
    <col min="15107" max="15107" width="8.1796875" style="3" customWidth="1"/>
    <col min="15108" max="15108" width="8" style="3" customWidth="1"/>
    <col min="15109" max="15109" width="8.1796875" style="3" customWidth="1"/>
    <col min="15110" max="15110" width="7.81640625" style="3" customWidth="1"/>
    <col min="15111" max="15111" width="8.1796875" style="3" customWidth="1"/>
    <col min="15112" max="15112" width="7" style="3" customWidth="1"/>
    <col min="15113" max="15113" width="8" style="3" customWidth="1"/>
    <col min="15114" max="15114" width="7.26953125" style="3" customWidth="1"/>
    <col min="15115" max="15115" width="8" style="3" customWidth="1"/>
    <col min="15116" max="15116" width="10.54296875" style="3" customWidth="1"/>
    <col min="15117" max="15117" width="9.1796875" style="3" customWidth="1"/>
    <col min="15118" max="15118" width="9.7265625" style="3" customWidth="1"/>
    <col min="15119" max="15120" width="9" style="3" customWidth="1"/>
    <col min="15121" max="15121" width="6" style="3" customWidth="1"/>
    <col min="15122" max="15122" width="7.54296875" style="3" customWidth="1"/>
    <col min="15123" max="15124" width="0" style="3" hidden="1" customWidth="1"/>
    <col min="15125" max="15125" width="12.81640625" style="3" customWidth="1"/>
    <col min="15126" max="15126" width="5.26953125" style="3" customWidth="1"/>
    <col min="15127" max="15343" width="9.1796875" style="3" customWidth="1"/>
    <col min="15344" max="15361" width="4.1796875" style="3"/>
    <col min="15362" max="15362" width="13.1796875" style="3" customWidth="1"/>
    <col min="15363" max="15363" width="8.1796875" style="3" customWidth="1"/>
    <col min="15364" max="15364" width="8" style="3" customWidth="1"/>
    <col min="15365" max="15365" width="8.1796875" style="3" customWidth="1"/>
    <col min="15366" max="15366" width="7.81640625" style="3" customWidth="1"/>
    <col min="15367" max="15367" width="8.1796875" style="3" customWidth="1"/>
    <col min="15368" max="15368" width="7" style="3" customWidth="1"/>
    <col min="15369" max="15369" width="8" style="3" customWidth="1"/>
    <col min="15370" max="15370" width="7.26953125" style="3" customWidth="1"/>
    <col min="15371" max="15371" width="8" style="3" customWidth="1"/>
    <col min="15372" max="15372" width="10.54296875" style="3" customWidth="1"/>
    <col min="15373" max="15373" width="9.1796875" style="3" customWidth="1"/>
    <col min="15374" max="15374" width="9.7265625" style="3" customWidth="1"/>
    <col min="15375" max="15376" width="9" style="3" customWidth="1"/>
    <col min="15377" max="15377" width="6" style="3" customWidth="1"/>
    <col min="15378" max="15378" width="7.54296875" style="3" customWidth="1"/>
    <col min="15379" max="15380" width="0" style="3" hidden="1" customWidth="1"/>
    <col min="15381" max="15381" width="12.81640625" style="3" customWidth="1"/>
    <col min="15382" max="15382" width="5.26953125" style="3" customWidth="1"/>
    <col min="15383" max="15599" width="9.1796875" style="3" customWidth="1"/>
    <col min="15600" max="15617" width="4.1796875" style="3"/>
    <col min="15618" max="15618" width="13.1796875" style="3" customWidth="1"/>
    <col min="15619" max="15619" width="8.1796875" style="3" customWidth="1"/>
    <col min="15620" max="15620" width="8" style="3" customWidth="1"/>
    <col min="15621" max="15621" width="8.1796875" style="3" customWidth="1"/>
    <col min="15622" max="15622" width="7.81640625" style="3" customWidth="1"/>
    <col min="15623" max="15623" width="8.1796875" style="3" customWidth="1"/>
    <col min="15624" max="15624" width="7" style="3" customWidth="1"/>
    <col min="15625" max="15625" width="8" style="3" customWidth="1"/>
    <col min="15626" max="15626" width="7.26953125" style="3" customWidth="1"/>
    <col min="15627" max="15627" width="8" style="3" customWidth="1"/>
    <col min="15628" max="15628" width="10.54296875" style="3" customWidth="1"/>
    <col min="15629" max="15629" width="9.1796875" style="3" customWidth="1"/>
    <col min="15630" max="15630" width="9.7265625" style="3" customWidth="1"/>
    <col min="15631" max="15632" width="9" style="3" customWidth="1"/>
    <col min="15633" max="15633" width="6" style="3" customWidth="1"/>
    <col min="15634" max="15634" width="7.54296875" style="3" customWidth="1"/>
    <col min="15635" max="15636" width="0" style="3" hidden="1" customWidth="1"/>
    <col min="15637" max="15637" width="12.81640625" style="3" customWidth="1"/>
    <col min="15638" max="15638" width="5.26953125" style="3" customWidth="1"/>
    <col min="15639" max="15855" width="9.1796875" style="3" customWidth="1"/>
    <col min="15856" max="15873" width="4.1796875" style="3"/>
    <col min="15874" max="15874" width="13.1796875" style="3" customWidth="1"/>
    <col min="15875" max="15875" width="8.1796875" style="3" customWidth="1"/>
    <col min="15876" max="15876" width="8" style="3" customWidth="1"/>
    <col min="15877" max="15877" width="8.1796875" style="3" customWidth="1"/>
    <col min="15878" max="15878" width="7.81640625" style="3" customWidth="1"/>
    <col min="15879" max="15879" width="8.1796875" style="3" customWidth="1"/>
    <col min="15880" max="15880" width="7" style="3" customWidth="1"/>
    <col min="15881" max="15881" width="8" style="3" customWidth="1"/>
    <col min="15882" max="15882" width="7.26953125" style="3" customWidth="1"/>
    <col min="15883" max="15883" width="8" style="3" customWidth="1"/>
    <col min="15884" max="15884" width="10.54296875" style="3" customWidth="1"/>
    <col min="15885" max="15885" width="9.1796875" style="3" customWidth="1"/>
    <col min="15886" max="15886" width="9.7265625" style="3" customWidth="1"/>
    <col min="15887" max="15888" width="9" style="3" customWidth="1"/>
    <col min="15889" max="15889" width="6" style="3" customWidth="1"/>
    <col min="15890" max="15890" width="7.54296875" style="3" customWidth="1"/>
    <col min="15891" max="15892" width="0" style="3" hidden="1" customWidth="1"/>
    <col min="15893" max="15893" width="12.81640625" style="3" customWidth="1"/>
    <col min="15894" max="15894" width="5.26953125" style="3" customWidth="1"/>
    <col min="15895" max="16111" width="9.1796875" style="3" customWidth="1"/>
    <col min="16112" max="16129" width="4.1796875" style="3"/>
    <col min="16130" max="16130" width="13.1796875" style="3" customWidth="1"/>
    <col min="16131" max="16131" width="8.1796875" style="3" customWidth="1"/>
    <col min="16132" max="16132" width="8" style="3" customWidth="1"/>
    <col min="16133" max="16133" width="8.1796875" style="3" customWidth="1"/>
    <col min="16134" max="16134" width="7.81640625" style="3" customWidth="1"/>
    <col min="16135" max="16135" width="8.1796875" style="3" customWidth="1"/>
    <col min="16136" max="16136" width="7" style="3" customWidth="1"/>
    <col min="16137" max="16137" width="8" style="3" customWidth="1"/>
    <col min="16138" max="16138" width="7.26953125" style="3" customWidth="1"/>
    <col min="16139" max="16139" width="8" style="3" customWidth="1"/>
    <col min="16140" max="16140" width="10.54296875" style="3" customWidth="1"/>
    <col min="16141" max="16141" width="9.1796875" style="3" customWidth="1"/>
    <col min="16142" max="16142" width="9.7265625" style="3" customWidth="1"/>
    <col min="16143" max="16144" width="9" style="3" customWidth="1"/>
    <col min="16145" max="16145" width="6" style="3" customWidth="1"/>
    <col min="16146" max="16146" width="7.54296875" style="3" customWidth="1"/>
    <col min="16147" max="16148" width="0" style="3" hidden="1" customWidth="1"/>
    <col min="16149" max="16149" width="12.81640625" style="3" customWidth="1"/>
    <col min="16150" max="16150" width="5.26953125" style="3" customWidth="1"/>
    <col min="16151" max="16367" width="9.1796875" style="3" customWidth="1"/>
    <col min="16368" max="16384" width="4.1796875" style="3"/>
  </cols>
  <sheetData>
    <row r="1" spans="1:21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2"/>
    </row>
    <row r="2" spans="1:21" x14ac:dyDescent="0.3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2"/>
    </row>
    <row r="3" spans="1:21" x14ac:dyDescent="0.3">
      <c r="A3" s="5" t="str">
        <f>[1]UL!A3</f>
        <v>TAHUN 2024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</row>
    <row r="4" spans="1:21" x14ac:dyDescent="0.3">
      <c r="A4" s="6"/>
      <c r="B4" s="6" t="s">
        <v>2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 t="s">
        <v>3</v>
      </c>
      <c r="Q4" s="6"/>
      <c r="R4" s="6"/>
    </row>
    <row r="5" spans="1:21" ht="14.15" customHeight="1" x14ac:dyDescent="0.3">
      <c r="A5" s="7" t="s">
        <v>4</v>
      </c>
      <c r="B5" s="7" t="s">
        <v>5</v>
      </c>
      <c r="C5" s="8" t="str">
        <f>[1]UL!C5</f>
        <v>Tanaman Akhir Tahun 2023</v>
      </c>
      <c r="D5" s="9" t="s">
        <v>6</v>
      </c>
      <c r="E5" s="10"/>
      <c r="F5" s="10"/>
      <c r="G5" s="10"/>
      <c r="H5" s="10"/>
      <c r="I5" s="10"/>
      <c r="J5" s="10"/>
      <c r="K5" s="11"/>
      <c r="L5" s="9" t="s">
        <v>7</v>
      </c>
      <c r="M5" s="11"/>
      <c r="N5" s="8" t="s">
        <v>8</v>
      </c>
      <c r="O5" s="12" t="s">
        <v>9</v>
      </c>
      <c r="P5" s="12"/>
      <c r="Q5" s="12"/>
      <c r="R5" s="13" t="s">
        <v>10</v>
      </c>
    </row>
    <row r="6" spans="1:21" ht="14.15" customHeight="1" x14ac:dyDescent="0.3">
      <c r="A6" s="14"/>
      <c r="B6" s="14"/>
      <c r="C6" s="15"/>
      <c r="D6" s="9" t="s">
        <v>11</v>
      </c>
      <c r="E6" s="10"/>
      <c r="F6" s="10"/>
      <c r="G6" s="11"/>
      <c r="H6" s="12" t="str">
        <f>[1]UL!H6</f>
        <v>Kondisi Triwulan I Tahun 2024</v>
      </c>
      <c r="I6" s="12"/>
      <c r="J6" s="12"/>
      <c r="K6" s="12"/>
      <c r="L6" s="16"/>
      <c r="M6" s="17"/>
      <c r="N6" s="15"/>
      <c r="O6" s="12"/>
      <c r="P6" s="12"/>
      <c r="Q6" s="12"/>
      <c r="R6" s="13"/>
    </row>
    <row r="7" spans="1:21" ht="14.15" customHeight="1" x14ac:dyDescent="0.3">
      <c r="A7" s="14"/>
      <c r="B7" s="14"/>
      <c r="C7" s="15"/>
      <c r="D7" s="8" t="s">
        <v>12</v>
      </c>
      <c r="E7" s="8" t="s">
        <v>13</v>
      </c>
      <c r="F7" s="8" t="s">
        <v>14</v>
      </c>
      <c r="G7" s="8" t="s">
        <v>15</v>
      </c>
      <c r="H7" s="7" t="s">
        <v>16</v>
      </c>
      <c r="I7" s="7" t="s">
        <v>17</v>
      </c>
      <c r="J7" s="8" t="s">
        <v>18</v>
      </c>
      <c r="K7" s="8" t="s">
        <v>15</v>
      </c>
      <c r="L7" s="8" t="s">
        <v>19</v>
      </c>
      <c r="M7" s="9" t="s">
        <v>20</v>
      </c>
      <c r="N7" s="15"/>
      <c r="O7" s="12"/>
      <c r="P7" s="12"/>
      <c r="Q7" s="12"/>
      <c r="R7" s="13"/>
    </row>
    <row r="8" spans="1:21" ht="14.15" customHeight="1" x14ac:dyDescent="0.3">
      <c r="A8" s="14"/>
      <c r="B8" s="14"/>
      <c r="C8" s="15"/>
      <c r="D8" s="15"/>
      <c r="E8" s="15"/>
      <c r="F8" s="15"/>
      <c r="G8" s="15"/>
      <c r="H8" s="14"/>
      <c r="I8" s="14"/>
      <c r="J8" s="15"/>
      <c r="K8" s="15"/>
      <c r="L8" s="15"/>
      <c r="M8" s="18"/>
      <c r="N8" s="15"/>
      <c r="O8" s="12" t="s">
        <v>21</v>
      </c>
      <c r="P8" s="12" t="s">
        <v>22</v>
      </c>
      <c r="Q8" s="12" t="s">
        <v>23</v>
      </c>
      <c r="R8" s="13"/>
    </row>
    <row r="9" spans="1:21" x14ac:dyDescent="0.3">
      <c r="A9" s="19"/>
      <c r="B9" s="19"/>
      <c r="C9" s="20"/>
      <c r="D9" s="20"/>
      <c r="E9" s="20"/>
      <c r="F9" s="20"/>
      <c r="G9" s="20"/>
      <c r="H9" s="19"/>
      <c r="I9" s="19"/>
      <c r="J9" s="15"/>
      <c r="K9" s="20"/>
      <c r="L9" s="20"/>
      <c r="M9" s="16"/>
      <c r="N9" s="20"/>
      <c r="O9" s="12"/>
      <c r="P9" s="12"/>
      <c r="Q9" s="12"/>
      <c r="R9" s="13"/>
    </row>
    <row r="10" spans="1:21" ht="14.5" thickBot="1" x14ac:dyDescent="0.35">
      <c r="A10" s="21">
        <v>1</v>
      </c>
      <c r="B10" s="21">
        <v>2</v>
      </c>
      <c r="C10" s="21">
        <v>3</v>
      </c>
      <c r="D10" s="21">
        <v>4</v>
      </c>
      <c r="E10" s="21">
        <v>5</v>
      </c>
      <c r="F10" s="21">
        <v>6</v>
      </c>
      <c r="G10" s="21">
        <v>7</v>
      </c>
      <c r="H10" s="21">
        <v>8</v>
      </c>
      <c r="I10" s="21">
        <v>9</v>
      </c>
      <c r="J10" s="22">
        <v>10</v>
      </c>
      <c r="K10" s="21">
        <v>11</v>
      </c>
      <c r="L10" s="21">
        <v>12</v>
      </c>
      <c r="M10" s="21">
        <v>13</v>
      </c>
      <c r="N10" s="21">
        <v>14</v>
      </c>
      <c r="O10" s="21">
        <v>15</v>
      </c>
      <c r="P10" s="21">
        <v>16</v>
      </c>
      <c r="Q10" s="21">
        <v>17</v>
      </c>
      <c r="R10" s="21">
        <v>18</v>
      </c>
    </row>
    <row r="11" spans="1:21" ht="25" customHeight="1" thickTop="1" x14ac:dyDescent="0.3">
      <c r="A11" s="23">
        <v>1</v>
      </c>
      <c r="B11" s="24" t="s">
        <v>24</v>
      </c>
      <c r="C11" s="25">
        <v>67</v>
      </c>
      <c r="D11" s="26">
        <v>0</v>
      </c>
      <c r="E11" s="25">
        <v>0</v>
      </c>
      <c r="F11" s="25">
        <v>0</v>
      </c>
      <c r="G11" s="27">
        <f>C11+E11-F11</f>
        <v>67</v>
      </c>
      <c r="H11" s="28">
        <v>7</v>
      </c>
      <c r="I11" s="29">
        <v>16</v>
      </c>
      <c r="J11" s="29">
        <v>44</v>
      </c>
      <c r="K11" s="27">
        <f>SUM(H11:J11)</f>
        <v>67</v>
      </c>
      <c r="L11" s="30">
        <v>3520</v>
      </c>
      <c r="M11" s="31">
        <f>SUM(L11/I11)</f>
        <v>220</v>
      </c>
      <c r="N11" s="32" t="s">
        <v>25</v>
      </c>
      <c r="O11" s="25">
        <v>10000</v>
      </c>
      <c r="P11" s="25">
        <v>36</v>
      </c>
      <c r="Q11" s="33">
        <v>0</v>
      </c>
      <c r="R11" s="34"/>
      <c r="U11" s="4">
        <f>O11*L11</f>
        <v>35200000</v>
      </c>
    </row>
    <row r="12" spans="1:21" ht="25" customHeight="1" x14ac:dyDescent="0.3">
      <c r="A12" s="35">
        <v>2</v>
      </c>
      <c r="B12" s="36" t="s">
        <v>26</v>
      </c>
      <c r="C12" s="37">
        <v>909</v>
      </c>
      <c r="D12" s="37">
        <v>0</v>
      </c>
      <c r="E12" s="37">
        <v>0</v>
      </c>
      <c r="F12" s="37">
        <v>0</v>
      </c>
      <c r="G12" s="38">
        <f>C12+E12-F12</f>
        <v>909</v>
      </c>
      <c r="H12" s="37">
        <v>5</v>
      </c>
      <c r="I12" s="37">
        <v>493</v>
      </c>
      <c r="J12" s="37">
        <v>411</v>
      </c>
      <c r="K12" s="38">
        <f t="shared" ref="K12:K21" si="0">SUM(H12:J12)</f>
        <v>909</v>
      </c>
      <c r="L12" s="39">
        <v>105502</v>
      </c>
      <c r="M12" s="40">
        <f>SUM(L12/I12)</f>
        <v>214</v>
      </c>
      <c r="N12" s="41" t="s">
        <v>25</v>
      </c>
      <c r="O12" s="37">
        <v>10000</v>
      </c>
      <c r="P12" s="37">
        <v>1525</v>
      </c>
      <c r="Q12" s="42">
        <v>0</v>
      </c>
      <c r="R12" s="43"/>
      <c r="U12" s="4">
        <f t="shared" ref="U12:U21" si="1">O12*L12</f>
        <v>1055020000</v>
      </c>
    </row>
    <row r="13" spans="1:21" ht="25" customHeight="1" x14ac:dyDescent="0.3">
      <c r="A13" s="35">
        <v>3</v>
      </c>
      <c r="B13" s="36" t="s">
        <v>27</v>
      </c>
      <c r="C13" s="37">
        <v>0</v>
      </c>
      <c r="D13" s="37">
        <v>0</v>
      </c>
      <c r="E13" s="37">
        <v>0</v>
      </c>
      <c r="F13" s="37">
        <v>0</v>
      </c>
      <c r="G13" s="38">
        <f t="shared" ref="G13:G21" si="2">C13+E13-F13</f>
        <v>0</v>
      </c>
      <c r="H13" s="44">
        <v>0</v>
      </c>
      <c r="I13" s="44">
        <v>0</v>
      </c>
      <c r="J13" s="44">
        <v>0</v>
      </c>
      <c r="K13" s="38">
        <f t="shared" si="0"/>
        <v>0</v>
      </c>
      <c r="L13" s="44">
        <v>0</v>
      </c>
      <c r="M13" s="45">
        <v>0</v>
      </c>
      <c r="N13" s="46" t="s">
        <v>28</v>
      </c>
      <c r="O13" s="37">
        <v>0</v>
      </c>
      <c r="P13" s="37">
        <v>0</v>
      </c>
      <c r="Q13" s="42">
        <v>0</v>
      </c>
      <c r="R13" s="43"/>
      <c r="U13" s="4">
        <f t="shared" si="1"/>
        <v>0</v>
      </c>
    </row>
    <row r="14" spans="1:21" ht="25" customHeight="1" x14ac:dyDescent="0.3">
      <c r="A14" s="35">
        <v>4</v>
      </c>
      <c r="B14" s="36" t="s">
        <v>29</v>
      </c>
      <c r="C14" s="44">
        <v>0</v>
      </c>
      <c r="D14" s="37">
        <v>0</v>
      </c>
      <c r="E14" s="37">
        <v>0</v>
      </c>
      <c r="F14" s="37">
        <v>0</v>
      </c>
      <c r="G14" s="38">
        <f t="shared" si="2"/>
        <v>0</v>
      </c>
      <c r="H14" s="44">
        <v>0</v>
      </c>
      <c r="I14" s="44">
        <v>0</v>
      </c>
      <c r="J14" s="44">
        <v>0</v>
      </c>
      <c r="K14" s="38">
        <f t="shared" si="0"/>
        <v>0</v>
      </c>
      <c r="L14" s="44">
        <v>0</v>
      </c>
      <c r="M14" s="45">
        <v>0</v>
      </c>
      <c r="N14" s="47" t="s">
        <v>28</v>
      </c>
      <c r="O14" s="37">
        <v>0</v>
      </c>
      <c r="P14" s="37">
        <v>0</v>
      </c>
      <c r="Q14" s="42">
        <v>0</v>
      </c>
      <c r="R14" s="43"/>
      <c r="U14" s="4">
        <f t="shared" si="1"/>
        <v>0</v>
      </c>
    </row>
    <row r="15" spans="1:21" ht="25" customHeight="1" x14ac:dyDescent="0.3">
      <c r="A15" s="35">
        <v>5</v>
      </c>
      <c r="B15" s="36" t="s">
        <v>30</v>
      </c>
      <c r="C15" s="37">
        <v>0</v>
      </c>
      <c r="D15" s="37">
        <v>0</v>
      </c>
      <c r="E15" s="37">
        <v>0</v>
      </c>
      <c r="F15" s="37">
        <v>0</v>
      </c>
      <c r="G15" s="38">
        <f t="shared" si="2"/>
        <v>0</v>
      </c>
      <c r="H15" s="48">
        <v>0</v>
      </c>
      <c r="I15" s="49">
        <v>0</v>
      </c>
      <c r="J15" s="48">
        <v>0</v>
      </c>
      <c r="K15" s="38">
        <f t="shared" si="0"/>
        <v>0</v>
      </c>
      <c r="L15" s="37">
        <v>0</v>
      </c>
      <c r="M15" s="50">
        <v>0</v>
      </c>
      <c r="N15" s="46" t="s">
        <v>31</v>
      </c>
      <c r="O15" s="37">
        <v>0</v>
      </c>
      <c r="P15" s="37">
        <v>0</v>
      </c>
      <c r="Q15" s="42">
        <v>0</v>
      </c>
      <c r="R15" s="43"/>
      <c r="U15" s="4">
        <f t="shared" si="1"/>
        <v>0</v>
      </c>
    </row>
    <row r="16" spans="1:21" ht="25" customHeight="1" x14ac:dyDescent="0.3">
      <c r="A16" s="35">
        <v>6</v>
      </c>
      <c r="B16" s="36" t="s">
        <v>32</v>
      </c>
      <c r="C16" s="37">
        <v>55</v>
      </c>
      <c r="D16" s="37">
        <v>0</v>
      </c>
      <c r="E16" s="37">
        <v>0</v>
      </c>
      <c r="F16" s="37">
        <v>0</v>
      </c>
      <c r="G16" s="38">
        <f t="shared" si="2"/>
        <v>55</v>
      </c>
      <c r="H16" s="37">
        <v>0</v>
      </c>
      <c r="I16" s="37">
        <v>50</v>
      </c>
      <c r="J16" s="37">
        <v>5</v>
      </c>
      <c r="K16" s="38">
        <f t="shared" si="0"/>
        <v>55</v>
      </c>
      <c r="L16" s="50">
        <v>5100</v>
      </c>
      <c r="M16" s="50">
        <f>SUM(L16/I16)</f>
        <v>102</v>
      </c>
      <c r="N16" s="46" t="s">
        <v>28</v>
      </c>
      <c r="O16" s="37">
        <v>100000</v>
      </c>
      <c r="P16" s="37">
        <v>131</v>
      </c>
      <c r="Q16" s="42">
        <v>0</v>
      </c>
      <c r="R16" s="43"/>
      <c r="U16" s="4">
        <f t="shared" si="1"/>
        <v>510000000</v>
      </c>
    </row>
    <row r="17" spans="1:21" ht="25" customHeight="1" x14ac:dyDescent="0.3">
      <c r="A17" s="35">
        <v>7</v>
      </c>
      <c r="B17" s="36" t="s">
        <v>33</v>
      </c>
      <c r="C17" s="37">
        <v>33</v>
      </c>
      <c r="D17" s="37">
        <v>0</v>
      </c>
      <c r="E17" s="37">
        <v>0</v>
      </c>
      <c r="F17" s="37">
        <v>0</v>
      </c>
      <c r="G17" s="38">
        <f t="shared" si="2"/>
        <v>33</v>
      </c>
      <c r="H17" s="44">
        <v>0</v>
      </c>
      <c r="I17" s="37">
        <v>31</v>
      </c>
      <c r="J17" s="37">
        <v>2</v>
      </c>
      <c r="K17" s="38">
        <f t="shared" si="0"/>
        <v>33</v>
      </c>
      <c r="L17" s="37">
        <v>0</v>
      </c>
      <c r="M17" s="50">
        <f>L17/I17</f>
        <v>0</v>
      </c>
      <c r="N17" s="46" t="s">
        <v>34</v>
      </c>
      <c r="O17" s="37">
        <v>0</v>
      </c>
      <c r="P17" s="51">
        <v>0</v>
      </c>
      <c r="Q17" s="42">
        <v>0</v>
      </c>
      <c r="R17" s="43"/>
      <c r="U17" s="4">
        <f t="shared" si="1"/>
        <v>0</v>
      </c>
    </row>
    <row r="18" spans="1:21" ht="25" customHeight="1" x14ac:dyDescent="0.3">
      <c r="A18" s="35">
        <v>8</v>
      </c>
      <c r="B18" s="36" t="s">
        <v>35</v>
      </c>
      <c r="C18" s="52">
        <v>9</v>
      </c>
      <c r="D18" s="37">
        <v>0</v>
      </c>
      <c r="E18" s="37">
        <v>0</v>
      </c>
      <c r="F18" s="37">
        <v>0</v>
      </c>
      <c r="G18" s="38">
        <f t="shared" si="2"/>
        <v>9</v>
      </c>
      <c r="H18" s="37">
        <v>4</v>
      </c>
      <c r="I18" s="37">
        <v>5</v>
      </c>
      <c r="J18" s="44">
        <v>0</v>
      </c>
      <c r="K18" s="38">
        <f t="shared" si="0"/>
        <v>9</v>
      </c>
      <c r="L18" s="37">
        <v>0</v>
      </c>
      <c r="M18" s="50">
        <v>0</v>
      </c>
      <c r="N18" s="46" t="s">
        <v>36</v>
      </c>
      <c r="O18" s="37">
        <v>0</v>
      </c>
      <c r="P18" s="37">
        <v>5</v>
      </c>
      <c r="Q18" s="42">
        <v>0</v>
      </c>
      <c r="R18" s="43"/>
      <c r="U18" s="4">
        <f t="shared" si="1"/>
        <v>0</v>
      </c>
    </row>
    <row r="19" spans="1:21" ht="25" customHeight="1" x14ac:dyDescent="0.3">
      <c r="A19" s="35">
        <v>9</v>
      </c>
      <c r="B19" s="36" t="s">
        <v>37</v>
      </c>
      <c r="C19" s="37">
        <v>3</v>
      </c>
      <c r="D19" s="37">
        <v>0</v>
      </c>
      <c r="E19" s="37">
        <v>0</v>
      </c>
      <c r="F19" s="37">
        <v>0</v>
      </c>
      <c r="G19" s="38">
        <f t="shared" si="2"/>
        <v>3</v>
      </c>
      <c r="H19" s="37">
        <v>3</v>
      </c>
      <c r="I19" s="44">
        <v>0</v>
      </c>
      <c r="J19" s="44">
        <v>0</v>
      </c>
      <c r="K19" s="38">
        <f t="shared" si="0"/>
        <v>3</v>
      </c>
      <c r="L19" s="37">
        <v>0</v>
      </c>
      <c r="M19" s="50">
        <v>0</v>
      </c>
      <c r="N19" s="46" t="str">
        <f>[2]KD!N146</f>
        <v>Biji</v>
      </c>
      <c r="O19" s="37">
        <v>0</v>
      </c>
      <c r="P19" s="37">
        <v>15</v>
      </c>
      <c r="Q19" s="42">
        <v>0</v>
      </c>
      <c r="R19" s="43"/>
      <c r="U19" s="4">
        <f t="shared" si="1"/>
        <v>0</v>
      </c>
    </row>
    <row r="20" spans="1:21" ht="25" customHeight="1" x14ac:dyDescent="0.3">
      <c r="A20" s="35">
        <v>10</v>
      </c>
      <c r="B20" s="36" t="s">
        <v>38</v>
      </c>
      <c r="C20" s="37">
        <v>0</v>
      </c>
      <c r="D20" s="37">
        <v>0</v>
      </c>
      <c r="E20" s="37">
        <v>0</v>
      </c>
      <c r="F20" s="37">
        <v>0</v>
      </c>
      <c r="G20" s="38">
        <f t="shared" si="2"/>
        <v>0</v>
      </c>
      <c r="H20" s="44">
        <v>0</v>
      </c>
      <c r="I20" s="37">
        <v>0</v>
      </c>
      <c r="J20" s="44">
        <v>0</v>
      </c>
      <c r="K20" s="38">
        <f t="shared" si="0"/>
        <v>0</v>
      </c>
      <c r="L20" s="50">
        <v>0</v>
      </c>
      <c r="M20" s="50">
        <v>0</v>
      </c>
      <c r="N20" s="53" t="str">
        <f>[2]KD!N147</f>
        <v>Lump</v>
      </c>
      <c r="O20" s="37">
        <v>0</v>
      </c>
      <c r="P20" s="37">
        <v>0</v>
      </c>
      <c r="Q20" s="42">
        <v>0</v>
      </c>
      <c r="R20" s="43"/>
      <c r="U20" s="4">
        <f t="shared" si="1"/>
        <v>0</v>
      </c>
    </row>
    <row r="21" spans="1:21" ht="25" customHeight="1" x14ac:dyDescent="0.3">
      <c r="A21" s="54">
        <v>11</v>
      </c>
      <c r="B21" s="55" t="s">
        <v>39</v>
      </c>
      <c r="C21" s="56">
        <v>0</v>
      </c>
      <c r="D21" s="56">
        <v>0</v>
      </c>
      <c r="E21" s="56">
        <v>0</v>
      </c>
      <c r="F21" s="56">
        <v>0</v>
      </c>
      <c r="G21" s="57">
        <f t="shared" si="2"/>
        <v>0</v>
      </c>
      <c r="H21" s="58">
        <v>0</v>
      </c>
      <c r="I21" s="59">
        <v>0</v>
      </c>
      <c r="J21" s="60">
        <v>0</v>
      </c>
      <c r="K21" s="57">
        <f t="shared" si="0"/>
        <v>0</v>
      </c>
      <c r="L21" s="61">
        <v>0</v>
      </c>
      <c r="M21" s="61">
        <v>0</v>
      </c>
      <c r="N21" s="62"/>
      <c r="O21" s="56">
        <v>0</v>
      </c>
      <c r="P21" s="56">
        <v>0</v>
      </c>
      <c r="Q21" s="63">
        <v>0</v>
      </c>
      <c r="R21" s="64"/>
      <c r="U21" s="4">
        <f t="shared" si="1"/>
        <v>0</v>
      </c>
    </row>
    <row r="22" spans="1:21" x14ac:dyDescent="0.3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</row>
    <row r="23" spans="1:21" x14ac:dyDescent="0.3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</row>
    <row r="24" spans="1:21" x14ac:dyDescent="0.3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</row>
    <row r="25" spans="1:21" x14ac:dyDescent="0.3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</row>
    <row r="26" spans="1:21" x14ac:dyDescent="0.3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</row>
    <row r="27" spans="1:21" x14ac:dyDescent="0.3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</row>
    <row r="28" spans="1:21" x14ac:dyDescent="0.3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U28" s="65">
        <f>0.4/33</f>
        <v>1.2121212121212121E-2</v>
      </c>
    </row>
    <row r="29" spans="1:21" x14ac:dyDescent="0.3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</row>
    <row r="30" spans="1:21" x14ac:dyDescent="0.3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</row>
    <row r="31" spans="1:21" x14ac:dyDescent="0.3">
      <c r="A31" s="1" t="s">
        <v>0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</row>
    <row r="32" spans="1:21" x14ac:dyDescent="0.3">
      <c r="A32" s="1" t="s">
        <v>1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</row>
    <row r="33" spans="1:22" x14ac:dyDescent="0.3">
      <c r="A33" s="5" t="s">
        <v>40</v>
      </c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</row>
    <row r="34" spans="1:22" x14ac:dyDescent="0.3">
      <c r="A34" s="66" t="s">
        <v>41</v>
      </c>
      <c r="O34" s="67"/>
    </row>
    <row r="35" spans="1:22" ht="14.15" customHeight="1" x14ac:dyDescent="0.3">
      <c r="A35" s="7" t="s">
        <v>4</v>
      </c>
      <c r="B35" s="7" t="s">
        <v>5</v>
      </c>
      <c r="C35" s="8" t="s">
        <v>42</v>
      </c>
      <c r="D35" s="9" t="s">
        <v>6</v>
      </c>
      <c r="E35" s="10"/>
      <c r="F35" s="10"/>
      <c r="G35" s="10"/>
      <c r="H35" s="10"/>
      <c r="I35" s="10"/>
      <c r="J35" s="10"/>
      <c r="K35" s="11"/>
      <c r="L35" s="9" t="s">
        <v>7</v>
      </c>
      <c r="M35" s="11"/>
      <c r="N35" s="8" t="s">
        <v>8</v>
      </c>
      <c r="O35" s="12" t="s">
        <v>9</v>
      </c>
      <c r="P35" s="12"/>
      <c r="Q35" s="12"/>
      <c r="R35" s="13" t="s">
        <v>10</v>
      </c>
      <c r="S35" s="69"/>
      <c r="T35" s="70"/>
      <c r="U35" s="71"/>
      <c r="V35" s="72"/>
    </row>
    <row r="36" spans="1:22" ht="14.15" customHeight="1" x14ac:dyDescent="0.3">
      <c r="A36" s="14"/>
      <c r="B36" s="14"/>
      <c r="C36" s="15"/>
      <c r="D36" s="9" t="s">
        <v>11</v>
      </c>
      <c r="E36" s="10"/>
      <c r="F36" s="10"/>
      <c r="G36" s="11"/>
      <c r="H36" s="12" t="s">
        <v>43</v>
      </c>
      <c r="I36" s="12"/>
      <c r="J36" s="12"/>
      <c r="K36" s="12"/>
      <c r="L36" s="16"/>
      <c r="M36" s="17"/>
      <c r="N36" s="15"/>
      <c r="O36" s="12"/>
      <c r="P36" s="12"/>
      <c r="Q36" s="12"/>
      <c r="R36" s="13"/>
      <c r="S36" s="69"/>
      <c r="T36" s="70"/>
      <c r="U36" s="71"/>
      <c r="V36" s="72"/>
    </row>
    <row r="37" spans="1:22" ht="14.15" customHeight="1" x14ac:dyDescent="0.3">
      <c r="A37" s="14"/>
      <c r="B37" s="14"/>
      <c r="C37" s="15"/>
      <c r="D37" s="8" t="s">
        <v>12</v>
      </c>
      <c r="E37" s="8" t="s">
        <v>13</v>
      </c>
      <c r="F37" s="8" t="s">
        <v>14</v>
      </c>
      <c r="G37" s="8" t="s">
        <v>15</v>
      </c>
      <c r="H37" s="7" t="s">
        <v>16</v>
      </c>
      <c r="I37" s="7" t="s">
        <v>17</v>
      </c>
      <c r="J37" s="8" t="s">
        <v>18</v>
      </c>
      <c r="K37" s="8" t="s">
        <v>15</v>
      </c>
      <c r="L37" s="8" t="s">
        <v>19</v>
      </c>
      <c r="M37" s="9" t="s">
        <v>20</v>
      </c>
      <c r="N37" s="15"/>
      <c r="O37" s="12"/>
      <c r="P37" s="12"/>
      <c r="Q37" s="12"/>
      <c r="R37" s="13"/>
      <c r="S37" s="69"/>
      <c r="T37" s="70"/>
      <c r="U37" s="71"/>
      <c r="V37" s="72"/>
    </row>
    <row r="38" spans="1:22" ht="14.15" customHeight="1" x14ac:dyDescent="0.3">
      <c r="A38" s="14"/>
      <c r="B38" s="14"/>
      <c r="C38" s="15"/>
      <c r="D38" s="15"/>
      <c r="E38" s="15"/>
      <c r="F38" s="15"/>
      <c r="G38" s="15"/>
      <c r="H38" s="14"/>
      <c r="I38" s="14"/>
      <c r="J38" s="15"/>
      <c r="K38" s="15"/>
      <c r="L38" s="15"/>
      <c r="M38" s="18"/>
      <c r="N38" s="15"/>
      <c r="O38" s="12" t="s">
        <v>21</v>
      </c>
      <c r="P38" s="12" t="s">
        <v>22</v>
      </c>
      <c r="Q38" s="12" t="s">
        <v>23</v>
      </c>
      <c r="R38" s="13"/>
      <c r="S38" s="69"/>
      <c r="T38" s="70"/>
      <c r="U38" s="71"/>
      <c r="V38" s="72"/>
    </row>
    <row r="39" spans="1:22" x14ac:dyDescent="0.3">
      <c r="A39" s="19"/>
      <c r="B39" s="19"/>
      <c r="C39" s="20"/>
      <c r="D39" s="20"/>
      <c r="E39" s="20"/>
      <c r="F39" s="20"/>
      <c r="G39" s="20"/>
      <c r="H39" s="19"/>
      <c r="I39" s="19"/>
      <c r="J39" s="15"/>
      <c r="K39" s="20"/>
      <c r="L39" s="20"/>
      <c r="M39" s="16"/>
      <c r="N39" s="20"/>
      <c r="O39" s="12"/>
      <c r="P39" s="12"/>
      <c r="Q39" s="12"/>
      <c r="R39" s="13"/>
      <c r="S39" s="69"/>
      <c r="T39" s="70"/>
      <c r="U39" s="71"/>
      <c r="V39" s="72"/>
    </row>
    <row r="40" spans="1:22" ht="14.5" thickBot="1" x14ac:dyDescent="0.35">
      <c r="A40" s="21">
        <v>1</v>
      </c>
      <c r="B40" s="21">
        <v>2</v>
      </c>
      <c r="C40" s="21">
        <v>3</v>
      </c>
      <c r="D40" s="21">
        <v>4</v>
      </c>
      <c r="E40" s="21">
        <v>5</v>
      </c>
      <c r="F40" s="21">
        <v>6</v>
      </c>
      <c r="G40" s="21">
        <v>7</v>
      </c>
      <c r="H40" s="21">
        <v>8</v>
      </c>
      <c r="I40" s="21">
        <v>9</v>
      </c>
      <c r="J40" s="21">
        <v>10</v>
      </c>
      <c r="K40" s="21">
        <v>11</v>
      </c>
      <c r="L40" s="21">
        <v>12</v>
      </c>
      <c r="M40" s="21">
        <v>13</v>
      </c>
      <c r="N40" s="21">
        <v>14</v>
      </c>
      <c r="O40" s="21">
        <v>15</v>
      </c>
      <c r="P40" s="21">
        <v>16</v>
      </c>
      <c r="Q40" s="21">
        <v>17</v>
      </c>
      <c r="R40" s="21">
        <v>18</v>
      </c>
      <c r="S40" s="73"/>
      <c r="T40" s="74"/>
      <c r="U40" s="75"/>
      <c r="V40" s="74"/>
    </row>
    <row r="41" spans="1:22" ht="22" customHeight="1" thickTop="1" x14ac:dyDescent="0.3">
      <c r="A41" s="23">
        <v>1</v>
      </c>
      <c r="B41" s="24" t="s">
        <v>24</v>
      </c>
      <c r="C41" s="25">
        <f t="shared" ref="C41:C50" si="3">K11</f>
        <v>67</v>
      </c>
      <c r="D41" s="25">
        <v>0</v>
      </c>
      <c r="E41" s="25">
        <v>0</v>
      </c>
      <c r="F41" s="25">
        <v>0</v>
      </c>
      <c r="G41" s="27">
        <f>C41+E41-F41</f>
        <v>67</v>
      </c>
      <c r="H41" s="29">
        <v>7</v>
      </c>
      <c r="I41" s="29">
        <v>16</v>
      </c>
      <c r="J41" s="29">
        <v>44</v>
      </c>
      <c r="K41" s="27">
        <f>SUM(H41:J41)</f>
        <v>67</v>
      </c>
      <c r="L41" s="76">
        <v>3440</v>
      </c>
      <c r="M41" s="31">
        <f>SUM(L41/I41)</f>
        <v>215</v>
      </c>
      <c r="N41" s="32" t="s">
        <v>25</v>
      </c>
      <c r="O41" s="25">
        <v>9000</v>
      </c>
      <c r="P41" s="25">
        <v>36</v>
      </c>
      <c r="Q41" s="33"/>
      <c r="R41" s="34"/>
      <c r="S41" s="77"/>
      <c r="T41" s="78"/>
      <c r="U41" s="4">
        <f t="shared" ref="U41:U50" si="4">O41*L41</f>
        <v>30960000</v>
      </c>
      <c r="V41" s="79"/>
    </row>
    <row r="42" spans="1:22" ht="22" customHeight="1" x14ac:dyDescent="0.3">
      <c r="A42" s="35">
        <v>2</v>
      </c>
      <c r="B42" s="36" t="s">
        <v>26</v>
      </c>
      <c r="C42" s="37">
        <f t="shared" si="3"/>
        <v>909</v>
      </c>
      <c r="D42" s="37">
        <v>0</v>
      </c>
      <c r="E42" s="37">
        <v>0</v>
      </c>
      <c r="F42" s="37">
        <v>0</v>
      </c>
      <c r="G42" s="38">
        <f>C42+E42-F42</f>
        <v>909</v>
      </c>
      <c r="H42" s="37">
        <v>5</v>
      </c>
      <c r="I42" s="37">
        <v>493</v>
      </c>
      <c r="J42" s="37">
        <v>411</v>
      </c>
      <c r="K42" s="38">
        <f t="shared" ref="K42:K50" si="5">SUM(H42:J42)</f>
        <v>909</v>
      </c>
      <c r="L42" s="50">
        <v>101065</v>
      </c>
      <c r="M42" s="40">
        <f>SUM(L42/I42)</f>
        <v>205</v>
      </c>
      <c r="N42" s="41" t="s">
        <v>25</v>
      </c>
      <c r="O42" s="37">
        <v>9000</v>
      </c>
      <c r="P42" s="37">
        <v>1525</v>
      </c>
      <c r="Q42" s="42"/>
      <c r="R42" s="43"/>
      <c r="S42" s="77"/>
      <c r="T42" s="78"/>
      <c r="U42" s="4">
        <f t="shared" si="4"/>
        <v>909585000</v>
      </c>
      <c r="V42" s="79"/>
    </row>
    <row r="43" spans="1:22" ht="22" customHeight="1" x14ac:dyDescent="0.3">
      <c r="A43" s="35">
        <v>3</v>
      </c>
      <c r="B43" s="36" t="s">
        <v>27</v>
      </c>
      <c r="C43" s="37">
        <f t="shared" si="3"/>
        <v>0</v>
      </c>
      <c r="D43" s="37">
        <v>0</v>
      </c>
      <c r="E43" s="37">
        <v>0</v>
      </c>
      <c r="F43" s="37">
        <v>0</v>
      </c>
      <c r="G43" s="38">
        <f t="shared" ref="G43:G50" si="6">C43+E43-F43</f>
        <v>0</v>
      </c>
      <c r="H43" s="44">
        <v>0</v>
      </c>
      <c r="I43" s="44">
        <v>0</v>
      </c>
      <c r="J43" s="44">
        <v>0</v>
      </c>
      <c r="K43" s="38">
        <f t="shared" si="5"/>
        <v>0</v>
      </c>
      <c r="L43" s="44">
        <v>0</v>
      </c>
      <c r="M43" s="45">
        <v>0</v>
      </c>
      <c r="N43" s="46" t="s">
        <v>28</v>
      </c>
      <c r="O43" s="37">
        <v>0</v>
      </c>
      <c r="P43" s="37">
        <v>0</v>
      </c>
      <c r="Q43" s="42"/>
      <c r="R43" s="43"/>
      <c r="S43" s="77">
        <f>[3]Sheet1!R326</f>
        <v>11129</v>
      </c>
      <c r="T43" s="78">
        <f>S43-P43</f>
        <v>11129</v>
      </c>
      <c r="U43" s="4">
        <f t="shared" si="4"/>
        <v>0</v>
      </c>
      <c r="V43" s="79"/>
    </row>
    <row r="44" spans="1:22" ht="22" customHeight="1" x14ac:dyDescent="0.3">
      <c r="A44" s="35">
        <v>4</v>
      </c>
      <c r="B44" s="36" t="s">
        <v>29</v>
      </c>
      <c r="C44" s="44">
        <f t="shared" si="3"/>
        <v>0</v>
      </c>
      <c r="D44" s="37">
        <v>0</v>
      </c>
      <c r="E44" s="37">
        <v>0</v>
      </c>
      <c r="F44" s="37">
        <v>0</v>
      </c>
      <c r="G44" s="38">
        <f t="shared" si="6"/>
        <v>0</v>
      </c>
      <c r="H44" s="44">
        <v>0</v>
      </c>
      <c r="I44" s="44">
        <v>0</v>
      </c>
      <c r="J44" s="44">
        <v>0</v>
      </c>
      <c r="K44" s="38">
        <f t="shared" si="5"/>
        <v>0</v>
      </c>
      <c r="L44" s="44">
        <v>0</v>
      </c>
      <c r="M44" s="45">
        <v>0</v>
      </c>
      <c r="N44" s="47" t="s">
        <v>28</v>
      </c>
      <c r="O44" s="37">
        <v>0</v>
      </c>
      <c r="P44" s="37">
        <v>0</v>
      </c>
      <c r="Q44" s="42"/>
      <c r="R44" s="43"/>
      <c r="S44" s="77">
        <f>[3]Sheet1!R327</f>
        <v>858</v>
      </c>
      <c r="T44" s="78">
        <f>S44-P44</f>
        <v>858</v>
      </c>
      <c r="U44" s="4">
        <f t="shared" si="4"/>
        <v>0</v>
      </c>
      <c r="V44" s="79"/>
    </row>
    <row r="45" spans="1:22" ht="22" customHeight="1" x14ac:dyDescent="0.3">
      <c r="A45" s="35">
        <v>5</v>
      </c>
      <c r="B45" s="36" t="s">
        <v>30</v>
      </c>
      <c r="C45" s="37">
        <f t="shared" si="3"/>
        <v>0</v>
      </c>
      <c r="D45" s="37">
        <v>0</v>
      </c>
      <c r="E45" s="37">
        <v>0</v>
      </c>
      <c r="F45" s="37">
        <v>0</v>
      </c>
      <c r="G45" s="38">
        <f t="shared" si="6"/>
        <v>0</v>
      </c>
      <c r="H45" s="48">
        <v>0</v>
      </c>
      <c r="I45" s="49">
        <v>0</v>
      </c>
      <c r="J45" s="48">
        <v>0</v>
      </c>
      <c r="K45" s="38">
        <f t="shared" si="5"/>
        <v>0</v>
      </c>
      <c r="L45" s="37">
        <v>0</v>
      </c>
      <c r="M45" s="50">
        <v>0</v>
      </c>
      <c r="N45" s="46" t="s">
        <v>31</v>
      </c>
      <c r="O45" s="37">
        <v>0</v>
      </c>
      <c r="P45" s="37">
        <v>0</v>
      </c>
      <c r="Q45" s="42"/>
      <c r="R45" s="43"/>
      <c r="S45" s="77"/>
      <c r="T45" s="78"/>
      <c r="U45" s="4">
        <f t="shared" si="4"/>
        <v>0</v>
      </c>
      <c r="V45" s="80"/>
    </row>
    <row r="46" spans="1:22" ht="22" customHeight="1" x14ac:dyDescent="0.3">
      <c r="A46" s="35">
        <v>6</v>
      </c>
      <c r="B46" s="36" t="s">
        <v>32</v>
      </c>
      <c r="C46" s="37">
        <f t="shared" si="3"/>
        <v>55</v>
      </c>
      <c r="D46" s="37">
        <v>0</v>
      </c>
      <c r="E46" s="37">
        <v>0</v>
      </c>
      <c r="F46" s="37">
        <v>0</v>
      </c>
      <c r="G46" s="38">
        <f t="shared" si="6"/>
        <v>55</v>
      </c>
      <c r="H46" s="37">
        <v>0</v>
      </c>
      <c r="I46" s="37">
        <v>50</v>
      </c>
      <c r="J46" s="37">
        <v>5</v>
      </c>
      <c r="K46" s="38">
        <f t="shared" si="5"/>
        <v>55</v>
      </c>
      <c r="L46" s="50">
        <v>5050</v>
      </c>
      <c r="M46" s="50">
        <f>SUM(L46/I46)</f>
        <v>101</v>
      </c>
      <c r="N46" s="46" t="s">
        <v>28</v>
      </c>
      <c r="O46" s="37">
        <v>120000</v>
      </c>
      <c r="P46" s="37">
        <v>131</v>
      </c>
      <c r="Q46" s="42"/>
      <c r="R46" s="43"/>
      <c r="S46" s="77"/>
      <c r="T46" s="78"/>
      <c r="U46" s="4">
        <f t="shared" si="4"/>
        <v>606000000</v>
      </c>
      <c r="V46" s="79"/>
    </row>
    <row r="47" spans="1:22" ht="22" customHeight="1" x14ac:dyDescent="0.3">
      <c r="A47" s="35">
        <v>7</v>
      </c>
      <c r="B47" s="36" t="s">
        <v>33</v>
      </c>
      <c r="C47" s="37">
        <f t="shared" si="3"/>
        <v>33</v>
      </c>
      <c r="D47" s="37">
        <v>0</v>
      </c>
      <c r="E47" s="37">
        <v>0</v>
      </c>
      <c r="F47" s="37">
        <v>0</v>
      </c>
      <c r="G47" s="38">
        <f t="shared" si="6"/>
        <v>33</v>
      </c>
      <c r="H47" s="44">
        <v>0</v>
      </c>
      <c r="I47" s="37">
        <v>31</v>
      </c>
      <c r="J47" s="37">
        <v>2</v>
      </c>
      <c r="K47" s="38">
        <f t="shared" si="5"/>
        <v>33</v>
      </c>
      <c r="L47" s="37">
        <v>0</v>
      </c>
      <c r="M47" s="50">
        <f>L47/I47</f>
        <v>0</v>
      </c>
      <c r="N47" s="46" t="s">
        <v>34</v>
      </c>
      <c r="O47" s="37">
        <v>0</v>
      </c>
      <c r="P47" s="37">
        <v>30</v>
      </c>
      <c r="Q47" s="42"/>
      <c r="R47" s="43"/>
      <c r="S47" s="77"/>
      <c r="T47" s="78"/>
      <c r="U47" s="4">
        <f t="shared" si="4"/>
        <v>0</v>
      </c>
      <c r="V47" s="79"/>
    </row>
    <row r="48" spans="1:22" ht="22" customHeight="1" x14ac:dyDescent="0.3">
      <c r="A48" s="35">
        <v>8</v>
      </c>
      <c r="B48" s="36" t="s">
        <v>35</v>
      </c>
      <c r="C48" s="52">
        <f t="shared" si="3"/>
        <v>9</v>
      </c>
      <c r="D48" s="37">
        <v>0</v>
      </c>
      <c r="E48" s="37">
        <v>0</v>
      </c>
      <c r="F48" s="37">
        <v>0</v>
      </c>
      <c r="G48" s="38">
        <f t="shared" si="6"/>
        <v>9</v>
      </c>
      <c r="H48" s="37">
        <v>4</v>
      </c>
      <c r="I48" s="37">
        <v>5</v>
      </c>
      <c r="J48" s="44">
        <v>0</v>
      </c>
      <c r="K48" s="38">
        <f t="shared" si="5"/>
        <v>9</v>
      </c>
      <c r="L48" s="37">
        <v>0</v>
      </c>
      <c r="M48" s="50">
        <v>0</v>
      </c>
      <c r="N48" s="46" t="s">
        <v>36</v>
      </c>
      <c r="O48" s="37">
        <v>0</v>
      </c>
      <c r="P48" s="37">
        <v>5</v>
      </c>
      <c r="Q48" s="42"/>
      <c r="R48" s="43"/>
      <c r="S48" s="77"/>
      <c r="T48" s="78"/>
      <c r="U48" s="4">
        <f t="shared" si="4"/>
        <v>0</v>
      </c>
      <c r="V48" s="79"/>
    </row>
    <row r="49" spans="1:22" ht="22" customHeight="1" x14ac:dyDescent="0.3">
      <c r="A49" s="35">
        <v>9</v>
      </c>
      <c r="B49" s="36" t="s">
        <v>37</v>
      </c>
      <c r="C49" s="37">
        <f t="shared" si="3"/>
        <v>3</v>
      </c>
      <c r="D49" s="37">
        <v>0</v>
      </c>
      <c r="E49" s="37">
        <v>0</v>
      </c>
      <c r="F49" s="37">
        <v>0</v>
      </c>
      <c r="G49" s="38">
        <f t="shared" si="6"/>
        <v>3</v>
      </c>
      <c r="H49" s="37">
        <v>3</v>
      </c>
      <c r="I49" s="44">
        <v>0</v>
      </c>
      <c r="J49" s="44">
        <v>0</v>
      </c>
      <c r="K49" s="38">
        <f t="shared" si="5"/>
        <v>3</v>
      </c>
      <c r="L49" s="37">
        <v>0</v>
      </c>
      <c r="M49" s="50">
        <v>0</v>
      </c>
      <c r="N49" s="46" t="s">
        <v>34</v>
      </c>
      <c r="O49" s="37">
        <v>0</v>
      </c>
      <c r="P49" s="37">
        <v>15</v>
      </c>
      <c r="Q49" s="42"/>
      <c r="R49" s="43"/>
      <c r="S49" s="77"/>
      <c r="T49" s="78"/>
      <c r="U49" s="4">
        <f t="shared" si="4"/>
        <v>0</v>
      </c>
      <c r="V49" s="79"/>
    </row>
    <row r="50" spans="1:22" ht="22" customHeight="1" x14ac:dyDescent="0.3">
      <c r="A50" s="81">
        <v>10</v>
      </c>
      <c r="B50" s="82" t="s">
        <v>38</v>
      </c>
      <c r="C50" s="83">
        <f t="shared" si="3"/>
        <v>0</v>
      </c>
      <c r="D50" s="83">
        <v>0</v>
      </c>
      <c r="E50" s="83">
        <v>0</v>
      </c>
      <c r="F50" s="83">
        <v>0</v>
      </c>
      <c r="G50" s="84">
        <f t="shared" si="6"/>
        <v>0</v>
      </c>
      <c r="H50" s="44">
        <v>0</v>
      </c>
      <c r="I50" s="37">
        <v>0</v>
      </c>
      <c r="J50" s="44">
        <v>0</v>
      </c>
      <c r="K50" s="84">
        <f t="shared" si="5"/>
        <v>0</v>
      </c>
      <c r="L50" s="85">
        <v>0</v>
      </c>
      <c r="M50" s="85">
        <v>0</v>
      </c>
      <c r="N50" s="86" t="s">
        <v>44</v>
      </c>
      <c r="O50" s="83">
        <v>0</v>
      </c>
      <c r="P50" s="83">
        <v>0</v>
      </c>
      <c r="Q50" s="87"/>
      <c r="R50" s="88"/>
      <c r="S50" s="77"/>
      <c r="T50" s="78"/>
      <c r="U50" s="4">
        <f t="shared" si="4"/>
        <v>0</v>
      </c>
      <c r="V50" s="79"/>
    </row>
    <row r="51" spans="1:22" ht="23" customHeight="1" x14ac:dyDescent="0.3">
      <c r="A51" s="89">
        <v>11</v>
      </c>
      <c r="B51" s="90" t="s">
        <v>39</v>
      </c>
      <c r="C51" s="56">
        <f>K21</f>
        <v>0</v>
      </c>
      <c r="D51" s="56">
        <v>0</v>
      </c>
      <c r="E51" s="56">
        <v>0</v>
      </c>
      <c r="F51" s="56">
        <v>0</v>
      </c>
      <c r="G51" s="57">
        <f>C51+E51-F51</f>
        <v>0</v>
      </c>
      <c r="H51" s="58">
        <v>0</v>
      </c>
      <c r="I51" s="59">
        <v>0</v>
      </c>
      <c r="J51" s="60">
        <v>0</v>
      </c>
      <c r="K51" s="57">
        <f>SUM(H51:J51)</f>
        <v>0</v>
      </c>
      <c r="L51" s="61">
        <v>0</v>
      </c>
      <c r="M51" s="61">
        <v>0</v>
      </c>
      <c r="N51" s="62" t="s">
        <v>44</v>
      </c>
      <c r="O51" s="56">
        <v>0</v>
      </c>
      <c r="P51" s="56">
        <v>0</v>
      </c>
      <c r="Q51" s="63"/>
      <c r="R51" s="64"/>
      <c r="S51" s="77"/>
      <c r="T51" s="78"/>
      <c r="U51" s="4">
        <f>O51*L51</f>
        <v>0</v>
      </c>
      <c r="V51" s="79"/>
    </row>
    <row r="52" spans="1:22" x14ac:dyDescent="0.3">
      <c r="N52" s="91"/>
      <c r="T52" s="92"/>
      <c r="U52" s="93"/>
      <c r="V52" s="92"/>
    </row>
    <row r="54" spans="1:22" x14ac:dyDescent="0.3">
      <c r="B54" s="3" t="s">
        <v>45</v>
      </c>
    </row>
    <row r="61" spans="1:22" x14ac:dyDescent="0.3">
      <c r="A61" s="1" t="s">
        <v>0</v>
      </c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</row>
    <row r="62" spans="1:22" x14ac:dyDescent="0.3">
      <c r="A62" s="1" t="s">
        <v>1</v>
      </c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</row>
    <row r="63" spans="1:22" x14ac:dyDescent="0.3">
      <c r="A63" s="5" t="s">
        <v>40</v>
      </c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</row>
    <row r="64" spans="1:22" x14ac:dyDescent="0.3">
      <c r="A64" s="6"/>
      <c r="B64" s="6" t="s">
        <v>46</v>
      </c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</row>
    <row r="65" spans="1:21" x14ac:dyDescent="0.3">
      <c r="A65" s="7" t="s">
        <v>4</v>
      </c>
      <c r="B65" s="7" t="s">
        <v>5</v>
      </c>
      <c r="C65" s="8" t="s">
        <v>47</v>
      </c>
      <c r="D65" s="9" t="s">
        <v>6</v>
      </c>
      <c r="E65" s="10"/>
      <c r="F65" s="10"/>
      <c r="G65" s="10"/>
      <c r="H65" s="10"/>
      <c r="I65" s="10"/>
      <c r="J65" s="10"/>
      <c r="K65" s="11"/>
      <c r="L65" s="9" t="s">
        <v>7</v>
      </c>
      <c r="M65" s="11"/>
      <c r="N65" s="8" t="s">
        <v>8</v>
      </c>
      <c r="O65" s="12" t="s">
        <v>9</v>
      </c>
      <c r="P65" s="12"/>
      <c r="Q65" s="12"/>
      <c r="R65" s="13" t="s">
        <v>10</v>
      </c>
    </row>
    <row r="66" spans="1:21" x14ac:dyDescent="0.3">
      <c r="A66" s="14"/>
      <c r="B66" s="14"/>
      <c r="C66" s="15"/>
      <c r="D66" s="9" t="s">
        <v>11</v>
      </c>
      <c r="E66" s="10"/>
      <c r="F66" s="10"/>
      <c r="G66" s="11"/>
      <c r="H66" s="12" t="s">
        <v>48</v>
      </c>
      <c r="I66" s="12"/>
      <c r="J66" s="12"/>
      <c r="K66" s="12"/>
      <c r="L66" s="16"/>
      <c r="M66" s="17"/>
      <c r="N66" s="15"/>
      <c r="O66" s="12"/>
      <c r="P66" s="12"/>
      <c r="Q66" s="12"/>
      <c r="R66" s="13"/>
    </row>
    <row r="67" spans="1:21" x14ac:dyDescent="0.3">
      <c r="A67" s="14"/>
      <c r="B67" s="14"/>
      <c r="C67" s="15"/>
      <c r="D67" s="8" t="s">
        <v>12</v>
      </c>
      <c r="E67" s="8" t="s">
        <v>13</v>
      </c>
      <c r="F67" s="8" t="s">
        <v>14</v>
      </c>
      <c r="G67" s="8" t="s">
        <v>15</v>
      </c>
      <c r="H67" s="7" t="s">
        <v>16</v>
      </c>
      <c r="I67" s="7" t="s">
        <v>17</v>
      </c>
      <c r="J67" s="8" t="s">
        <v>18</v>
      </c>
      <c r="K67" s="8" t="s">
        <v>15</v>
      </c>
      <c r="L67" s="8" t="s">
        <v>19</v>
      </c>
      <c r="M67" s="9" t="s">
        <v>20</v>
      </c>
      <c r="N67" s="15"/>
      <c r="O67" s="12"/>
      <c r="P67" s="12"/>
      <c r="Q67" s="12"/>
      <c r="R67" s="13"/>
    </row>
    <row r="68" spans="1:21" x14ac:dyDescent="0.3">
      <c r="A68" s="14"/>
      <c r="B68" s="14"/>
      <c r="C68" s="15"/>
      <c r="D68" s="15"/>
      <c r="E68" s="15"/>
      <c r="F68" s="15"/>
      <c r="G68" s="15"/>
      <c r="H68" s="14"/>
      <c r="I68" s="14"/>
      <c r="J68" s="15"/>
      <c r="K68" s="15"/>
      <c r="L68" s="15"/>
      <c r="M68" s="18"/>
      <c r="N68" s="15"/>
      <c r="O68" s="12" t="s">
        <v>21</v>
      </c>
      <c r="P68" s="12" t="s">
        <v>22</v>
      </c>
      <c r="Q68" s="12" t="s">
        <v>23</v>
      </c>
      <c r="R68" s="13"/>
    </row>
    <row r="69" spans="1:21" x14ac:dyDescent="0.3">
      <c r="A69" s="19"/>
      <c r="B69" s="19"/>
      <c r="C69" s="20"/>
      <c r="D69" s="20"/>
      <c r="E69" s="20"/>
      <c r="F69" s="20"/>
      <c r="G69" s="20"/>
      <c r="H69" s="19"/>
      <c r="I69" s="19"/>
      <c r="J69" s="15"/>
      <c r="K69" s="20"/>
      <c r="L69" s="20"/>
      <c r="M69" s="16"/>
      <c r="N69" s="20"/>
      <c r="O69" s="12"/>
      <c r="P69" s="12"/>
      <c r="Q69" s="12"/>
      <c r="R69" s="13"/>
    </row>
    <row r="70" spans="1:21" ht="14.5" thickBot="1" x14ac:dyDescent="0.35">
      <c r="A70" s="21">
        <v>1</v>
      </c>
      <c r="B70" s="21">
        <v>2</v>
      </c>
      <c r="C70" s="21">
        <v>3</v>
      </c>
      <c r="D70" s="21">
        <v>4</v>
      </c>
      <c r="E70" s="21">
        <v>5</v>
      </c>
      <c r="F70" s="21">
        <v>6</v>
      </c>
      <c r="G70" s="21">
        <v>7</v>
      </c>
      <c r="H70" s="21">
        <v>8</v>
      </c>
      <c r="I70" s="21">
        <v>9</v>
      </c>
      <c r="J70" s="22">
        <v>10</v>
      </c>
      <c r="K70" s="21">
        <v>11</v>
      </c>
      <c r="L70" s="21">
        <v>12</v>
      </c>
      <c r="M70" s="21">
        <v>13</v>
      </c>
      <c r="N70" s="21">
        <v>14</v>
      </c>
      <c r="O70" s="21">
        <v>15</v>
      </c>
      <c r="P70" s="21">
        <v>16</v>
      </c>
      <c r="Q70" s="21">
        <v>17</v>
      </c>
      <c r="R70" s="21">
        <v>18</v>
      </c>
    </row>
    <row r="71" spans="1:21" ht="22" customHeight="1" thickTop="1" x14ac:dyDescent="0.3">
      <c r="A71" s="23">
        <v>1</v>
      </c>
      <c r="B71" s="24" t="s">
        <v>24</v>
      </c>
      <c r="C71" s="25">
        <f t="shared" ref="C71:C80" si="7">K41</f>
        <v>67</v>
      </c>
      <c r="D71" s="26">
        <v>0</v>
      </c>
      <c r="E71" s="25">
        <v>0</v>
      </c>
      <c r="F71" s="25">
        <v>0</v>
      </c>
      <c r="G71" s="27">
        <f>C71+E71-F71</f>
        <v>67</v>
      </c>
      <c r="H71" s="29">
        <v>7</v>
      </c>
      <c r="I71" s="29">
        <v>16</v>
      </c>
      <c r="J71" s="29">
        <v>44</v>
      </c>
      <c r="K71" s="27">
        <f>SUM(H71:J71)</f>
        <v>67</v>
      </c>
      <c r="L71" s="30">
        <v>3536</v>
      </c>
      <c r="M71" s="31">
        <f>SUM(L71/I71)</f>
        <v>221</v>
      </c>
      <c r="N71" s="32" t="s">
        <v>25</v>
      </c>
      <c r="O71" s="25">
        <v>10500</v>
      </c>
      <c r="P71" s="25">
        <v>36</v>
      </c>
      <c r="Q71" s="33">
        <v>0</v>
      </c>
      <c r="R71" s="34"/>
      <c r="U71" s="4">
        <f t="shared" ref="U71:U80" si="8">O71*L71</f>
        <v>37128000</v>
      </c>
    </row>
    <row r="72" spans="1:21" ht="22" customHeight="1" x14ac:dyDescent="0.3">
      <c r="A72" s="35">
        <v>2</v>
      </c>
      <c r="B72" s="36" t="s">
        <v>26</v>
      </c>
      <c r="C72" s="37">
        <f t="shared" si="7"/>
        <v>909</v>
      </c>
      <c r="D72" s="37">
        <v>0</v>
      </c>
      <c r="E72" s="37">
        <v>0</v>
      </c>
      <c r="F72" s="37">
        <v>0</v>
      </c>
      <c r="G72" s="38">
        <f>C72+E72-F72</f>
        <v>909</v>
      </c>
      <c r="H72" s="37">
        <v>5</v>
      </c>
      <c r="I72" s="37">
        <v>493</v>
      </c>
      <c r="J72" s="37">
        <v>411</v>
      </c>
      <c r="K72" s="38">
        <f t="shared" ref="K72:K80" si="9">SUM(H72:J72)</f>
        <v>909</v>
      </c>
      <c r="L72" s="39">
        <v>104023</v>
      </c>
      <c r="M72" s="40">
        <f>SUM(L72/I72)</f>
        <v>211</v>
      </c>
      <c r="N72" s="41" t="s">
        <v>25</v>
      </c>
      <c r="O72" s="37">
        <v>10500</v>
      </c>
      <c r="P72" s="37">
        <v>1525</v>
      </c>
      <c r="Q72" s="42">
        <v>0</v>
      </c>
      <c r="R72" s="43"/>
      <c r="U72" s="4">
        <f t="shared" si="8"/>
        <v>1092241500</v>
      </c>
    </row>
    <row r="73" spans="1:21" ht="22" customHeight="1" x14ac:dyDescent="0.3">
      <c r="A73" s="35">
        <v>3</v>
      </c>
      <c r="B73" s="36" t="s">
        <v>27</v>
      </c>
      <c r="C73" s="37">
        <f t="shared" si="7"/>
        <v>0</v>
      </c>
      <c r="D73" s="37">
        <v>0</v>
      </c>
      <c r="E73" s="37">
        <v>0</v>
      </c>
      <c r="F73" s="37">
        <v>0</v>
      </c>
      <c r="G73" s="38">
        <f t="shared" ref="G73:G80" si="10">C73+E73-F73</f>
        <v>0</v>
      </c>
      <c r="H73" s="44">
        <v>0</v>
      </c>
      <c r="I73" s="44">
        <v>0</v>
      </c>
      <c r="J73" s="44">
        <v>0</v>
      </c>
      <c r="K73" s="38">
        <f t="shared" si="9"/>
        <v>0</v>
      </c>
      <c r="L73" s="44">
        <v>0</v>
      </c>
      <c r="M73" s="45">
        <v>0</v>
      </c>
      <c r="N73" s="46" t="s">
        <v>28</v>
      </c>
      <c r="O73" s="37">
        <v>0</v>
      </c>
      <c r="P73" s="37">
        <v>0</v>
      </c>
      <c r="Q73" s="42">
        <v>0</v>
      </c>
      <c r="R73" s="43"/>
      <c r="U73" s="4">
        <f t="shared" si="8"/>
        <v>0</v>
      </c>
    </row>
    <row r="74" spans="1:21" ht="22" customHeight="1" x14ac:dyDescent="0.3">
      <c r="A74" s="35">
        <v>4</v>
      </c>
      <c r="B74" s="36" t="s">
        <v>29</v>
      </c>
      <c r="C74" s="37">
        <f t="shared" si="7"/>
        <v>0</v>
      </c>
      <c r="D74" s="37">
        <v>0</v>
      </c>
      <c r="E74" s="37">
        <v>0</v>
      </c>
      <c r="F74" s="37">
        <v>0</v>
      </c>
      <c r="G74" s="38">
        <f t="shared" si="10"/>
        <v>0</v>
      </c>
      <c r="H74" s="44">
        <v>0</v>
      </c>
      <c r="I74" s="44">
        <v>0</v>
      </c>
      <c r="J74" s="44">
        <v>0</v>
      </c>
      <c r="K74" s="38">
        <f t="shared" si="9"/>
        <v>0</v>
      </c>
      <c r="L74" s="44">
        <v>0</v>
      </c>
      <c r="M74" s="45">
        <v>0</v>
      </c>
      <c r="N74" s="47" t="s">
        <v>28</v>
      </c>
      <c r="O74" s="37">
        <v>0</v>
      </c>
      <c r="P74" s="37">
        <v>0</v>
      </c>
      <c r="Q74" s="42">
        <v>0</v>
      </c>
      <c r="R74" s="43"/>
      <c r="U74" s="4">
        <f t="shared" si="8"/>
        <v>0</v>
      </c>
    </row>
    <row r="75" spans="1:21" ht="22" customHeight="1" x14ac:dyDescent="0.3">
      <c r="A75" s="35">
        <v>5</v>
      </c>
      <c r="B75" s="36" t="s">
        <v>30</v>
      </c>
      <c r="C75" s="37">
        <f t="shared" si="7"/>
        <v>0</v>
      </c>
      <c r="D75" s="37">
        <v>0</v>
      </c>
      <c r="E75" s="37">
        <v>0</v>
      </c>
      <c r="F75" s="37">
        <v>0</v>
      </c>
      <c r="G75" s="38">
        <f t="shared" si="10"/>
        <v>0</v>
      </c>
      <c r="H75" s="48">
        <v>0</v>
      </c>
      <c r="I75" s="49">
        <v>0</v>
      </c>
      <c r="J75" s="48">
        <v>0</v>
      </c>
      <c r="K75" s="38">
        <f t="shared" si="9"/>
        <v>0</v>
      </c>
      <c r="L75" s="37">
        <v>0</v>
      </c>
      <c r="M75" s="50">
        <v>0</v>
      </c>
      <c r="N75" s="46" t="s">
        <v>31</v>
      </c>
      <c r="O75" s="37">
        <v>0</v>
      </c>
      <c r="P75" s="37">
        <v>0</v>
      </c>
      <c r="Q75" s="42">
        <v>0</v>
      </c>
      <c r="R75" s="43"/>
      <c r="U75" s="4">
        <f t="shared" si="8"/>
        <v>0</v>
      </c>
    </row>
    <row r="76" spans="1:21" ht="22" customHeight="1" x14ac:dyDescent="0.3">
      <c r="A76" s="35">
        <v>6</v>
      </c>
      <c r="B76" s="36" t="s">
        <v>32</v>
      </c>
      <c r="C76" s="37">
        <f t="shared" si="7"/>
        <v>55</v>
      </c>
      <c r="D76" s="37">
        <v>0</v>
      </c>
      <c r="E76" s="37">
        <v>0</v>
      </c>
      <c r="F76" s="37">
        <v>0</v>
      </c>
      <c r="G76" s="38">
        <f t="shared" si="10"/>
        <v>55</v>
      </c>
      <c r="H76" s="37">
        <v>0</v>
      </c>
      <c r="I76" s="37">
        <v>50</v>
      </c>
      <c r="J76" s="37">
        <v>5</v>
      </c>
      <c r="K76" s="38">
        <f t="shared" si="9"/>
        <v>55</v>
      </c>
      <c r="L76" s="50">
        <v>5200</v>
      </c>
      <c r="M76" s="50">
        <f>SUM(L76/I76)</f>
        <v>104</v>
      </c>
      <c r="N76" s="46" t="s">
        <v>28</v>
      </c>
      <c r="O76" s="37">
        <v>100000</v>
      </c>
      <c r="P76" s="37">
        <v>131</v>
      </c>
      <c r="Q76" s="42">
        <v>0</v>
      </c>
      <c r="R76" s="43"/>
      <c r="U76" s="4">
        <f t="shared" si="8"/>
        <v>520000000</v>
      </c>
    </row>
    <row r="77" spans="1:21" ht="22" customHeight="1" x14ac:dyDescent="0.3">
      <c r="A77" s="35">
        <v>7</v>
      </c>
      <c r="B77" s="36" t="s">
        <v>33</v>
      </c>
      <c r="C77" s="37">
        <f t="shared" si="7"/>
        <v>33</v>
      </c>
      <c r="D77" s="37">
        <v>0</v>
      </c>
      <c r="E77" s="37">
        <v>0</v>
      </c>
      <c r="F77" s="37">
        <v>0</v>
      </c>
      <c r="G77" s="38">
        <f t="shared" si="10"/>
        <v>33</v>
      </c>
      <c r="H77" s="44">
        <v>0</v>
      </c>
      <c r="I77" s="37">
        <v>31</v>
      </c>
      <c r="J77" s="37">
        <v>2</v>
      </c>
      <c r="K77" s="38">
        <f t="shared" si="9"/>
        <v>33</v>
      </c>
      <c r="L77" s="37">
        <v>0</v>
      </c>
      <c r="M77" s="50">
        <f>L77/I77</f>
        <v>0</v>
      </c>
      <c r="N77" s="46" t="s">
        <v>34</v>
      </c>
      <c r="O77" s="37">
        <v>0</v>
      </c>
      <c r="P77" s="37">
        <v>30</v>
      </c>
      <c r="Q77" s="42">
        <v>0</v>
      </c>
      <c r="R77" s="43"/>
      <c r="U77" s="4">
        <f t="shared" si="8"/>
        <v>0</v>
      </c>
    </row>
    <row r="78" spans="1:21" ht="22" customHeight="1" x14ac:dyDescent="0.3">
      <c r="A78" s="35">
        <v>8</v>
      </c>
      <c r="B78" s="36" t="s">
        <v>35</v>
      </c>
      <c r="C78" s="37">
        <f t="shared" si="7"/>
        <v>9</v>
      </c>
      <c r="D78" s="37">
        <v>0</v>
      </c>
      <c r="E78" s="37">
        <v>0</v>
      </c>
      <c r="F78" s="37">
        <v>0</v>
      </c>
      <c r="G78" s="38">
        <f t="shared" si="10"/>
        <v>9</v>
      </c>
      <c r="H78" s="37">
        <v>4</v>
      </c>
      <c r="I78" s="37">
        <v>5</v>
      </c>
      <c r="J78" s="44">
        <v>0</v>
      </c>
      <c r="K78" s="38">
        <f t="shared" si="9"/>
        <v>9</v>
      </c>
      <c r="L78" s="37">
        <v>0</v>
      </c>
      <c r="M78" s="50">
        <v>0</v>
      </c>
      <c r="N78" s="46" t="s">
        <v>36</v>
      </c>
      <c r="O78" s="37">
        <v>0</v>
      </c>
      <c r="P78" s="37">
        <v>5</v>
      </c>
      <c r="Q78" s="42">
        <v>0</v>
      </c>
      <c r="R78" s="43"/>
      <c r="U78" s="4">
        <f t="shared" si="8"/>
        <v>0</v>
      </c>
    </row>
    <row r="79" spans="1:21" ht="22" customHeight="1" x14ac:dyDescent="0.3">
      <c r="A79" s="35">
        <v>9</v>
      </c>
      <c r="B79" s="36" t="s">
        <v>37</v>
      </c>
      <c r="C79" s="37">
        <f t="shared" si="7"/>
        <v>3</v>
      </c>
      <c r="D79" s="37">
        <v>0</v>
      </c>
      <c r="E79" s="37">
        <v>0</v>
      </c>
      <c r="F79" s="37">
        <v>0</v>
      </c>
      <c r="G79" s="38">
        <f t="shared" si="10"/>
        <v>3</v>
      </c>
      <c r="H79" s="37">
        <v>3</v>
      </c>
      <c r="I79" s="44">
        <v>0</v>
      </c>
      <c r="J79" s="44">
        <v>0</v>
      </c>
      <c r="K79" s="38">
        <f t="shared" si="9"/>
        <v>3</v>
      </c>
      <c r="L79" s="37">
        <v>0</v>
      </c>
      <c r="M79" s="50">
        <v>0</v>
      </c>
      <c r="N79" s="46" t="s">
        <v>34</v>
      </c>
      <c r="O79" s="37">
        <v>0</v>
      </c>
      <c r="P79" s="37">
        <v>15</v>
      </c>
      <c r="Q79" s="42">
        <v>0</v>
      </c>
      <c r="R79" s="43"/>
      <c r="U79" s="4">
        <f t="shared" si="8"/>
        <v>0</v>
      </c>
    </row>
    <row r="80" spans="1:21" ht="22" customHeight="1" x14ac:dyDescent="0.3">
      <c r="A80" s="89">
        <v>10</v>
      </c>
      <c r="B80" s="90" t="s">
        <v>38</v>
      </c>
      <c r="C80" s="56">
        <f t="shared" si="7"/>
        <v>0</v>
      </c>
      <c r="D80" s="56">
        <v>0</v>
      </c>
      <c r="E80" s="56">
        <v>0</v>
      </c>
      <c r="F80" s="56">
        <v>0</v>
      </c>
      <c r="G80" s="57">
        <f t="shared" si="10"/>
        <v>0</v>
      </c>
      <c r="H80" s="60">
        <v>0</v>
      </c>
      <c r="I80" s="56">
        <v>0</v>
      </c>
      <c r="J80" s="60">
        <v>0</v>
      </c>
      <c r="K80" s="57">
        <f t="shared" si="9"/>
        <v>0</v>
      </c>
      <c r="L80" s="61">
        <v>0</v>
      </c>
      <c r="M80" s="61">
        <v>0</v>
      </c>
      <c r="N80" s="62" t="s">
        <v>44</v>
      </c>
      <c r="O80" s="56">
        <v>0</v>
      </c>
      <c r="P80" s="56">
        <v>0</v>
      </c>
      <c r="Q80" s="63">
        <v>0</v>
      </c>
      <c r="R80" s="64"/>
      <c r="U80" s="4">
        <f t="shared" si="8"/>
        <v>0</v>
      </c>
    </row>
    <row r="81" spans="1:18" x14ac:dyDescent="0.3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</row>
    <row r="82" spans="1:18" x14ac:dyDescent="0.3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</row>
    <row r="83" spans="1:18" x14ac:dyDescent="0.3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</row>
    <row r="84" spans="1:18" x14ac:dyDescent="0.3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</row>
    <row r="85" spans="1:18" x14ac:dyDescent="0.3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</row>
    <row r="86" spans="1:18" x14ac:dyDescent="0.3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</row>
    <row r="87" spans="1:18" x14ac:dyDescent="0.3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</row>
    <row r="88" spans="1:18" x14ac:dyDescent="0.3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</row>
    <row r="89" spans="1:18" x14ac:dyDescent="0.3">
      <c r="A89" s="1" t="s">
        <v>0</v>
      </c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</row>
    <row r="90" spans="1:18" x14ac:dyDescent="0.3">
      <c r="A90" s="1" t="s">
        <v>1</v>
      </c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</row>
    <row r="91" spans="1:18" x14ac:dyDescent="0.3">
      <c r="A91" s="5" t="s">
        <v>40</v>
      </c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</row>
    <row r="92" spans="1:18" x14ac:dyDescent="0.3">
      <c r="A92" s="66" t="s">
        <v>49</v>
      </c>
      <c r="O92" s="67"/>
    </row>
    <row r="93" spans="1:18" x14ac:dyDescent="0.3">
      <c r="A93" s="7" t="s">
        <v>4</v>
      </c>
      <c r="B93" s="7" t="s">
        <v>5</v>
      </c>
      <c r="C93" s="8" t="s">
        <v>50</v>
      </c>
      <c r="D93" s="9" t="s">
        <v>6</v>
      </c>
      <c r="E93" s="10"/>
      <c r="F93" s="10"/>
      <c r="G93" s="10"/>
      <c r="H93" s="10"/>
      <c r="I93" s="10"/>
      <c r="J93" s="10"/>
      <c r="K93" s="11"/>
      <c r="L93" s="9" t="s">
        <v>7</v>
      </c>
      <c r="M93" s="11"/>
      <c r="N93" s="8" t="s">
        <v>8</v>
      </c>
      <c r="O93" s="12" t="s">
        <v>9</v>
      </c>
      <c r="P93" s="12"/>
      <c r="Q93" s="12"/>
      <c r="R93" s="13" t="s">
        <v>10</v>
      </c>
    </row>
    <row r="94" spans="1:18" x14ac:dyDescent="0.3">
      <c r="A94" s="14"/>
      <c r="B94" s="14"/>
      <c r="C94" s="15"/>
      <c r="D94" s="9" t="s">
        <v>11</v>
      </c>
      <c r="E94" s="10"/>
      <c r="F94" s="10"/>
      <c r="G94" s="11"/>
      <c r="H94" s="12" t="s">
        <v>43</v>
      </c>
      <c r="I94" s="12"/>
      <c r="J94" s="12"/>
      <c r="K94" s="12"/>
      <c r="L94" s="16"/>
      <c r="M94" s="17"/>
      <c r="N94" s="15"/>
      <c r="O94" s="12"/>
      <c r="P94" s="12"/>
      <c r="Q94" s="12"/>
      <c r="R94" s="13"/>
    </row>
    <row r="95" spans="1:18" x14ac:dyDescent="0.3">
      <c r="A95" s="14"/>
      <c r="B95" s="14"/>
      <c r="C95" s="15"/>
      <c r="D95" s="8" t="s">
        <v>12</v>
      </c>
      <c r="E95" s="8" t="s">
        <v>13</v>
      </c>
      <c r="F95" s="8" t="s">
        <v>14</v>
      </c>
      <c r="G95" s="8" t="s">
        <v>15</v>
      </c>
      <c r="H95" s="7" t="s">
        <v>16</v>
      </c>
      <c r="I95" s="7" t="s">
        <v>17</v>
      </c>
      <c r="J95" s="8" t="s">
        <v>18</v>
      </c>
      <c r="K95" s="8" t="s">
        <v>15</v>
      </c>
      <c r="L95" s="8" t="s">
        <v>19</v>
      </c>
      <c r="M95" s="9" t="s">
        <v>20</v>
      </c>
      <c r="N95" s="15"/>
      <c r="O95" s="12"/>
      <c r="P95" s="12"/>
      <c r="Q95" s="12"/>
      <c r="R95" s="13"/>
    </row>
    <row r="96" spans="1:18" x14ac:dyDescent="0.3">
      <c r="A96" s="14"/>
      <c r="B96" s="14"/>
      <c r="C96" s="15"/>
      <c r="D96" s="15"/>
      <c r="E96" s="15"/>
      <c r="F96" s="15"/>
      <c r="G96" s="15"/>
      <c r="H96" s="14"/>
      <c r="I96" s="14"/>
      <c r="J96" s="15"/>
      <c r="K96" s="15"/>
      <c r="L96" s="15"/>
      <c r="M96" s="18"/>
      <c r="N96" s="15"/>
      <c r="O96" s="12" t="s">
        <v>21</v>
      </c>
      <c r="P96" s="12" t="s">
        <v>22</v>
      </c>
      <c r="Q96" s="12" t="s">
        <v>23</v>
      </c>
      <c r="R96" s="13"/>
    </row>
    <row r="97" spans="1:21" x14ac:dyDescent="0.3">
      <c r="A97" s="19"/>
      <c r="B97" s="19"/>
      <c r="C97" s="20"/>
      <c r="D97" s="20"/>
      <c r="E97" s="20"/>
      <c r="F97" s="20"/>
      <c r="G97" s="20"/>
      <c r="H97" s="19"/>
      <c r="I97" s="19"/>
      <c r="J97" s="15"/>
      <c r="K97" s="20"/>
      <c r="L97" s="20"/>
      <c r="M97" s="16"/>
      <c r="N97" s="20"/>
      <c r="O97" s="12"/>
      <c r="P97" s="12"/>
      <c r="Q97" s="12"/>
      <c r="R97" s="13"/>
    </row>
    <row r="98" spans="1:21" ht="14.5" thickBot="1" x14ac:dyDescent="0.35">
      <c r="A98" s="21">
        <v>1</v>
      </c>
      <c r="B98" s="21">
        <v>2</v>
      </c>
      <c r="C98" s="21">
        <v>3</v>
      </c>
      <c r="D98" s="21">
        <v>4</v>
      </c>
      <c r="E98" s="21">
        <v>5</v>
      </c>
      <c r="F98" s="21">
        <v>6</v>
      </c>
      <c r="G98" s="21">
        <v>7</v>
      </c>
      <c r="H98" s="21">
        <v>8</v>
      </c>
      <c r="I98" s="21">
        <v>9</v>
      </c>
      <c r="J98" s="21">
        <v>10</v>
      </c>
      <c r="K98" s="21">
        <v>11</v>
      </c>
      <c r="L98" s="21">
        <v>12</v>
      </c>
      <c r="M98" s="21">
        <v>13</v>
      </c>
      <c r="N98" s="21">
        <v>14</v>
      </c>
      <c r="O98" s="21">
        <v>15</v>
      </c>
      <c r="P98" s="21">
        <v>16</v>
      </c>
      <c r="Q98" s="21">
        <v>17</v>
      </c>
      <c r="R98" s="21">
        <v>18</v>
      </c>
    </row>
    <row r="99" spans="1:21" ht="22" customHeight="1" thickTop="1" x14ac:dyDescent="0.3">
      <c r="A99" s="23">
        <v>1</v>
      </c>
      <c r="B99" s="24" t="s">
        <v>24</v>
      </c>
      <c r="C99" s="25">
        <f t="shared" ref="C99:C108" si="11">K71</f>
        <v>67</v>
      </c>
      <c r="D99" s="25">
        <v>0</v>
      </c>
      <c r="E99" s="25">
        <v>0</v>
      </c>
      <c r="F99" s="25">
        <v>0</v>
      </c>
      <c r="G99" s="27">
        <f>C99+E99-F99</f>
        <v>67</v>
      </c>
      <c r="H99" s="29">
        <v>7</v>
      </c>
      <c r="I99" s="29">
        <v>16</v>
      </c>
      <c r="J99" s="29">
        <v>44</v>
      </c>
      <c r="K99" s="27">
        <f>SUM(H99:J99)</f>
        <v>67</v>
      </c>
      <c r="L99" s="76">
        <v>3504</v>
      </c>
      <c r="M99" s="31">
        <f>SUM(L99/I99)</f>
        <v>219</v>
      </c>
      <c r="N99" s="32" t="s">
        <v>25</v>
      </c>
      <c r="O99" s="25">
        <v>10500</v>
      </c>
      <c r="P99" s="25">
        <v>36</v>
      </c>
      <c r="Q99" s="33">
        <v>0</v>
      </c>
      <c r="R99" s="34"/>
      <c r="U99" s="4">
        <f t="shared" ref="U99:U108" si="12">O99*L99</f>
        <v>36792000</v>
      </c>
    </row>
    <row r="100" spans="1:21" ht="22" customHeight="1" x14ac:dyDescent="0.3">
      <c r="A100" s="35">
        <v>2</v>
      </c>
      <c r="B100" s="36" t="s">
        <v>26</v>
      </c>
      <c r="C100" s="37">
        <f t="shared" si="11"/>
        <v>909</v>
      </c>
      <c r="D100" s="37">
        <v>0</v>
      </c>
      <c r="E100" s="37">
        <v>0</v>
      </c>
      <c r="F100" s="37">
        <v>0</v>
      </c>
      <c r="G100" s="38">
        <f>C100+E100-F100</f>
        <v>909</v>
      </c>
      <c r="H100" s="37">
        <v>5</v>
      </c>
      <c r="I100" s="37">
        <v>493</v>
      </c>
      <c r="J100" s="37">
        <v>411</v>
      </c>
      <c r="K100" s="38">
        <f t="shared" ref="K100:K108" si="13">SUM(H100:J100)</f>
        <v>909</v>
      </c>
      <c r="L100" s="50">
        <v>103037</v>
      </c>
      <c r="M100" s="40">
        <f>SUM(L100/I100)</f>
        <v>209</v>
      </c>
      <c r="N100" s="41" t="s">
        <v>25</v>
      </c>
      <c r="O100" s="37">
        <v>10500</v>
      </c>
      <c r="P100" s="37">
        <v>1525</v>
      </c>
      <c r="Q100" s="42">
        <v>0</v>
      </c>
      <c r="R100" s="43"/>
      <c r="U100" s="4">
        <f t="shared" si="12"/>
        <v>1081888500</v>
      </c>
    </row>
    <row r="101" spans="1:21" ht="22" customHeight="1" x14ac:dyDescent="0.3">
      <c r="A101" s="35">
        <v>3</v>
      </c>
      <c r="B101" s="36" t="s">
        <v>27</v>
      </c>
      <c r="C101" s="37">
        <f t="shared" si="11"/>
        <v>0</v>
      </c>
      <c r="D101" s="37">
        <v>0</v>
      </c>
      <c r="E101" s="37">
        <v>0</v>
      </c>
      <c r="F101" s="37">
        <v>0</v>
      </c>
      <c r="G101" s="38">
        <f t="shared" ref="G101:G108" si="14">C101+E101-F101</f>
        <v>0</v>
      </c>
      <c r="H101" s="44">
        <v>0</v>
      </c>
      <c r="I101" s="44">
        <v>0</v>
      </c>
      <c r="J101" s="44">
        <v>0</v>
      </c>
      <c r="K101" s="38">
        <f t="shared" si="13"/>
        <v>0</v>
      </c>
      <c r="L101" s="44">
        <v>0</v>
      </c>
      <c r="M101" s="45">
        <v>0</v>
      </c>
      <c r="N101" s="46" t="s">
        <v>28</v>
      </c>
      <c r="O101" s="37">
        <v>0</v>
      </c>
      <c r="P101" s="37">
        <v>0</v>
      </c>
      <c r="Q101" s="42">
        <v>0</v>
      </c>
      <c r="R101" s="43"/>
      <c r="U101" s="4">
        <f t="shared" si="12"/>
        <v>0</v>
      </c>
    </row>
    <row r="102" spans="1:21" ht="22" customHeight="1" x14ac:dyDescent="0.3">
      <c r="A102" s="35">
        <v>4</v>
      </c>
      <c r="B102" s="36" t="s">
        <v>29</v>
      </c>
      <c r="C102" s="44">
        <f t="shared" si="11"/>
        <v>0</v>
      </c>
      <c r="D102" s="37">
        <v>0</v>
      </c>
      <c r="E102" s="37">
        <v>0</v>
      </c>
      <c r="F102" s="37">
        <v>0</v>
      </c>
      <c r="G102" s="38">
        <f t="shared" si="14"/>
        <v>0</v>
      </c>
      <c r="H102" s="44">
        <v>0</v>
      </c>
      <c r="I102" s="44">
        <v>0</v>
      </c>
      <c r="J102" s="44">
        <v>0</v>
      </c>
      <c r="K102" s="38">
        <f t="shared" si="13"/>
        <v>0</v>
      </c>
      <c r="L102" s="44">
        <v>0</v>
      </c>
      <c r="M102" s="45">
        <v>0</v>
      </c>
      <c r="N102" s="47" t="s">
        <v>28</v>
      </c>
      <c r="O102" s="37">
        <v>0</v>
      </c>
      <c r="P102" s="37">
        <v>0</v>
      </c>
      <c r="Q102" s="42">
        <v>0</v>
      </c>
      <c r="R102" s="43"/>
      <c r="U102" s="4">
        <f t="shared" si="12"/>
        <v>0</v>
      </c>
    </row>
    <row r="103" spans="1:21" ht="22" customHeight="1" x14ac:dyDescent="0.3">
      <c r="A103" s="35">
        <v>5</v>
      </c>
      <c r="B103" s="36" t="s">
        <v>30</v>
      </c>
      <c r="C103" s="37">
        <f t="shared" si="11"/>
        <v>0</v>
      </c>
      <c r="D103" s="37">
        <v>0</v>
      </c>
      <c r="E103" s="37">
        <v>0</v>
      </c>
      <c r="F103" s="37">
        <v>0</v>
      </c>
      <c r="G103" s="38">
        <f t="shared" si="14"/>
        <v>0</v>
      </c>
      <c r="H103" s="48">
        <v>0</v>
      </c>
      <c r="I103" s="49">
        <v>0</v>
      </c>
      <c r="J103" s="48">
        <v>0</v>
      </c>
      <c r="K103" s="38">
        <f t="shared" si="13"/>
        <v>0</v>
      </c>
      <c r="L103" s="37">
        <v>0</v>
      </c>
      <c r="M103" s="50">
        <v>0</v>
      </c>
      <c r="N103" s="46" t="s">
        <v>31</v>
      </c>
      <c r="O103" s="37">
        <v>0</v>
      </c>
      <c r="P103" s="37">
        <v>0</v>
      </c>
      <c r="Q103" s="42">
        <v>0</v>
      </c>
      <c r="R103" s="43"/>
      <c r="U103" s="4">
        <f t="shared" si="12"/>
        <v>0</v>
      </c>
    </row>
    <row r="104" spans="1:21" ht="22" customHeight="1" x14ac:dyDescent="0.3">
      <c r="A104" s="35">
        <v>6</v>
      </c>
      <c r="B104" s="36" t="s">
        <v>32</v>
      </c>
      <c r="C104" s="37">
        <f t="shared" si="11"/>
        <v>55</v>
      </c>
      <c r="D104" s="37">
        <v>0</v>
      </c>
      <c r="E104" s="37">
        <v>0</v>
      </c>
      <c r="F104" s="37">
        <v>0</v>
      </c>
      <c r="G104" s="38">
        <f t="shared" si="14"/>
        <v>55</v>
      </c>
      <c r="H104" s="37">
        <v>0</v>
      </c>
      <c r="I104" s="37">
        <v>50</v>
      </c>
      <c r="J104" s="37">
        <v>5</v>
      </c>
      <c r="K104" s="38">
        <f t="shared" si="13"/>
        <v>55</v>
      </c>
      <c r="L104" s="50">
        <v>5150</v>
      </c>
      <c r="M104" s="50">
        <f>SUM(L104/I104)</f>
        <v>103</v>
      </c>
      <c r="N104" s="46" t="s">
        <v>28</v>
      </c>
      <c r="O104" s="37">
        <v>135000</v>
      </c>
      <c r="P104" s="37">
        <v>131</v>
      </c>
      <c r="Q104" s="42">
        <v>0</v>
      </c>
      <c r="R104" s="43"/>
      <c r="U104" s="4">
        <f t="shared" si="12"/>
        <v>695250000</v>
      </c>
    </row>
    <row r="105" spans="1:21" ht="22" customHeight="1" x14ac:dyDescent="0.3">
      <c r="A105" s="35">
        <v>7</v>
      </c>
      <c r="B105" s="36" t="s">
        <v>33</v>
      </c>
      <c r="C105" s="37">
        <f t="shared" si="11"/>
        <v>33</v>
      </c>
      <c r="D105" s="37">
        <v>0</v>
      </c>
      <c r="E105" s="37">
        <v>0</v>
      </c>
      <c r="F105" s="37">
        <v>0</v>
      </c>
      <c r="G105" s="38">
        <f t="shared" si="14"/>
        <v>33</v>
      </c>
      <c r="H105" s="44">
        <v>0</v>
      </c>
      <c r="I105" s="37">
        <v>31</v>
      </c>
      <c r="J105" s="37">
        <v>2</v>
      </c>
      <c r="K105" s="38">
        <f t="shared" si="13"/>
        <v>33</v>
      </c>
      <c r="L105" s="37">
        <v>0</v>
      </c>
      <c r="M105" s="50">
        <f>L105/I105</f>
        <v>0</v>
      </c>
      <c r="N105" s="46" t="s">
        <v>34</v>
      </c>
      <c r="O105" s="37">
        <v>0</v>
      </c>
      <c r="P105" s="37">
        <v>30</v>
      </c>
      <c r="Q105" s="42">
        <v>0</v>
      </c>
      <c r="R105" s="43"/>
      <c r="U105" s="4">
        <f t="shared" si="12"/>
        <v>0</v>
      </c>
    </row>
    <row r="106" spans="1:21" ht="22" customHeight="1" x14ac:dyDescent="0.3">
      <c r="A106" s="35">
        <v>8</v>
      </c>
      <c r="B106" s="36" t="s">
        <v>35</v>
      </c>
      <c r="C106" s="52">
        <f t="shared" si="11"/>
        <v>9</v>
      </c>
      <c r="D106" s="37">
        <v>0</v>
      </c>
      <c r="E106" s="37">
        <v>0</v>
      </c>
      <c r="F106" s="37">
        <v>0</v>
      </c>
      <c r="G106" s="38">
        <f t="shared" si="14"/>
        <v>9</v>
      </c>
      <c r="H106" s="37">
        <v>4</v>
      </c>
      <c r="I106" s="37">
        <v>5</v>
      </c>
      <c r="J106" s="44">
        <v>0</v>
      </c>
      <c r="K106" s="38">
        <f t="shared" si="13"/>
        <v>9</v>
      </c>
      <c r="L106" s="37">
        <v>0</v>
      </c>
      <c r="M106" s="50">
        <v>0</v>
      </c>
      <c r="N106" s="46" t="s">
        <v>36</v>
      </c>
      <c r="O106" s="37">
        <v>0</v>
      </c>
      <c r="P106" s="37">
        <v>5</v>
      </c>
      <c r="Q106" s="42">
        <v>0</v>
      </c>
      <c r="R106" s="43"/>
      <c r="U106" s="4">
        <f t="shared" si="12"/>
        <v>0</v>
      </c>
    </row>
    <row r="107" spans="1:21" ht="22" customHeight="1" x14ac:dyDescent="0.3">
      <c r="A107" s="35">
        <v>9</v>
      </c>
      <c r="B107" s="36" t="s">
        <v>37</v>
      </c>
      <c r="C107" s="37">
        <f t="shared" si="11"/>
        <v>3</v>
      </c>
      <c r="D107" s="37">
        <v>0</v>
      </c>
      <c r="E107" s="37">
        <v>0</v>
      </c>
      <c r="F107" s="37">
        <v>0</v>
      </c>
      <c r="G107" s="38">
        <f t="shared" si="14"/>
        <v>3</v>
      </c>
      <c r="H107" s="37">
        <v>3</v>
      </c>
      <c r="I107" s="44">
        <v>0</v>
      </c>
      <c r="J107" s="44">
        <v>0</v>
      </c>
      <c r="K107" s="38">
        <f t="shared" si="13"/>
        <v>3</v>
      </c>
      <c r="L107" s="37">
        <v>0</v>
      </c>
      <c r="M107" s="50">
        <v>0</v>
      </c>
      <c r="N107" s="46" t="s">
        <v>34</v>
      </c>
      <c r="O107" s="37">
        <v>0</v>
      </c>
      <c r="P107" s="37">
        <v>15</v>
      </c>
      <c r="Q107" s="42">
        <v>0</v>
      </c>
      <c r="R107" s="43"/>
      <c r="U107" s="4">
        <f t="shared" si="12"/>
        <v>0</v>
      </c>
    </row>
    <row r="108" spans="1:21" ht="22" customHeight="1" x14ac:dyDescent="0.3">
      <c r="A108" s="89">
        <v>10</v>
      </c>
      <c r="B108" s="90" t="s">
        <v>38</v>
      </c>
      <c r="C108" s="56">
        <f t="shared" si="11"/>
        <v>0</v>
      </c>
      <c r="D108" s="56">
        <v>0</v>
      </c>
      <c r="E108" s="56">
        <v>0</v>
      </c>
      <c r="F108" s="56">
        <v>0</v>
      </c>
      <c r="G108" s="57">
        <f t="shared" si="14"/>
        <v>0</v>
      </c>
      <c r="H108" s="60">
        <v>0</v>
      </c>
      <c r="I108" s="56">
        <v>0</v>
      </c>
      <c r="J108" s="60">
        <v>0</v>
      </c>
      <c r="K108" s="57">
        <f t="shared" si="13"/>
        <v>0</v>
      </c>
      <c r="L108" s="61">
        <v>0</v>
      </c>
      <c r="M108" s="61">
        <v>0</v>
      </c>
      <c r="N108" s="62" t="s">
        <v>44</v>
      </c>
      <c r="O108" s="56">
        <v>0</v>
      </c>
      <c r="P108" s="56">
        <v>0</v>
      </c>
      <c r="Q108" s="63">
        <v>0</v>
      </c>
      <c r="R108" s="64"/>
      <c r="U108" s="4">
        <f t="shared" si="12"/>
        <v>0</v>
      </c>
    </row>
    <row r="109" spans="1:21" x14ac:dyDescent="0.3">
      <c r="A109" s="3" t="s">
        <v>51</v>
      </c>
      <c r="L109" s="94"/>
    </row>
    <row r="110" spans="1:21" x14ac:dyDescent="0.3">
      <c r="N110" s="91"/>
    </row>
    <row r="111" spans="1:21" x14ac:dyDescent="0.3">
      <c r="N111" s="91"/>
    </row>
    <row r="112" spans="1:21" x14ac:dyDescent="0.3">
      <c r="N112" s="91"/>
    </row>
    <row r="113" spans="1:22" x14ac:dyDescent="0.3">
      <c r="N113" s="91"/>
    </row>
    <row r="114" spans="1:22" x14ac:dyDescent="0.3">
      <c r="N114" s="91"/>
    </row>
    <row r="115" spans="1:22" x14ac:dyDescent="0.3">
      <c r="N115" s="91"/>
    </row>
    <row r="116" spans="1:22" x14ac:dyDescent="0.3">
      <c r="N116" s="91"/>
    </row>
    <row r="117" spans="1:22" x14ac:dyDescent="0.3">
      <c r="N117" s="91"/>
    </row>
    <row r="118" spans="1:22" x14ac:dyDescent="0.3">
      <c r="N118" s="91"/>
    </row>
    <row r="119" spans="1:22" x14ac:dyDescent="0.3">
      <c r="A119" s="1" t="s">
        <v>0</v>
      </c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</row>
    <row r="120" spans="1:22" x14ac:dyDescent="0.3">
      <c r="A120" s="1" t="s">
        <v>1</v>
      </c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</row>
    <row r="121" spans="1:22" x14ac:dyDescent="0.3">
      <c r="A121" s="5" t="s">
        <v>40</v>
      </c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</row>
    <row r="123" spans="1:22" x14ac:dyDescent="0.3">
      <c r="B123" s="95" t="s">
        <v>52</v>
      </c>
    </row>
    <row r="124" spans="1:22" ht="14.15" customHeight="1" x14ac:dyDescent="0.3">
      <c r="A124" s="7" t="s">
        <v>4</v>
      </c>
      <c r="B124" s="7" t="s">
        <v>5</v>
      </c>
      <c r="C124" s="8" t="s">
        <v>53</v>
      </c>
      <c r="D124" s="9" t="s">
        <v>6</v>
      </c>
      <c r="E124" s="10"/>
      <c r="F124" s="10"/>
      <c r="G124" s="10"/>
      <c r="H124" s="10"/>
      <c r="I124" s="10"/>
      <c r="J124" s="10"/>
      <c r="K124" s="11"/>
      <c r="L124" s="9" t="s">
        <v>7</v>
      </c>
      <c r="M124" s="11"/>
      <c r="N124" s="8" t="s">
        <v>8</v>
      </c>
      <c r="O124" s="12" t="s">
        <v>9</v>
      </c>
      <c r="P124" s="12"/>
      <c r="Q124" s="12"/>
      <c r="R124" s="13" t="s">
        <v>10</v>
      </c>
    </row>
    <row r="125" spans="1:22" x14ac:dyDescent="0.3">
      <c r="A125" s="14"/>
      <c r="B125" s="14"/>
      <c r="C125" s="15"/>
      <c r="D125" s="9" t="s">
        <v>11</v>
      </c>
      <c r="E125" s="10"/>
      <c r="F125" s="10"/>
      <c r="G125" s="11"/>
      <c r="H125" s="12" t="s">
        <v>54</v>
      </c>
      <c r="I125" s="12"/>
      <c r="J125" s="12"/>
      <c r="K125" s="12"/>
      <c r="L125" s="16"/>
      <c r="M125" s="17"/>
      <c r="N125" s="15"/>
      <c r="O125" s="12"/>
      <c r="P125" s="12"/>
      <c r="Q125" s="12"/>
      <c r="R125" s="13"/>
    </row>
    <row r="126" spans="1:22" x14ac:dyDescent="0.3">
      <c r="A126" s="14"/>
      <c r="B126" s="14"/>
      <c r="C126" s="15"/>
      <c r="D126" s="8" t="s">
        <v>12</v>
      </c>
      <c r="E126" s="8" t="s">
        <v>13</v>
      </c>
      <c r="F126" s="8" t="s">
        <v>14</v>
      </c>
      <c r="G126" s="8" t="s">
        <v>15</v>
      </c>
      <c r="H126" s="7" t="s">
        <v>16</v>
      </c>
      <c r="I126" s="7" t="s">
        <v>17</v>
      </c>
      <c r="J126" s="8" t="s">
        <v>18</v>
      </c>
      <c r="K126" s="8" t="s">
        <v>15</v>
      </c>
      <c r="L126" s="8" t="s">
        <v>19</v>
      </c>
      <c r="M126" s="9" t="s">
        <v>20</v>
      </c>
      <c r="N126" s="15"/>
      <c r="O126" s="12"/>
      <c r="P126" s="12"/>
      <c r="Q126" s="12"/>
      <c r="R126" s="13"/>
    </row>
    <row r="127" spans="1:22" x14ac:dyDescent="0.3">
      <c r="A127" s="14"/>
      <c r="B127" s="14"/>
      <c r="C127" s="15"/>
      <c r="D127" s="15"/>
      <c r="E127" s="15"/>
      <c r="F127" s="15"/>
      <c r="G127" s="15"/>
      <c r="H127" s="14"/>
      <c r="I127" s="14"/>
      <c r="J127" s="15"/>
      <c r="K127" s="15"/>
      <c r="L127" s="15"/>
      <c r="M127" s="18"/>
      <c r="N127" s="15"/>
      <c r="O127" s="12" t="s">
        <v>21</v>
      </c>
      <c r="P127" s="12" t="s">
        <v>22</v>
      </c>
      <c r="Q127" s="12" t="s">
        <v>23</v>
      </c>
      <c r="R127" s="13"/>
    </row>
    <row r="128" spans="1:22" x14ac:dyDescent="0.3">
      <c r="A128" s="19"/>
      <c r="B128" s="19"/>
      <c r="C128" s="20"/>
      <c r="D128" s="20"/>
      <c r="E128" s="20"/>
      <c r="F128" s="20"/>
      <c r="G128" s="20"/>
      <c r="H128" s="19"/>
      <c r="I128" s="19"/>
      <c r="J128" s="15"/>
      <c r="K128" s="20"/>
      <c r="L128" s="20"/>
      <c r="M128" s="16"/>
      <c r="N128" s="20"/>
      <c r="O128" s="12"/>
      <c r="P128" s="12"/>
      <c r="Q128" s="12"/>
      <c r="R128" s="13"/>
      <c r="V128" s="6">
        <v>2023</v>
      </c>
    </row>
    <row r="129" spans="1:22" ht="14.5" thickBot="1" x14ac:dyDescent="0.35">
      <c r="A129" s="21">
        <v>1</v>
      </c>
      <c r="B129" s="21">
        <v>2</v>
      </c>
      <c r="C129" s="21">
        <v>3</v>
      </c>
      <c r="D129" s="21">
        <v>4</v>
      </c>
      <c r="E129" s="21">
        <v>5</v>
      </c>
      <c r="F129" s="21">
        <v>6</v>
      </c>
      <c r="G129" s="21">
        <v>7</v>
      </c>
      <c r="H129" s="21">
        <v>8</v>
      </c>
      <c r="I129" s="21">
        <v>9</v>
      </c>
      <c r="J129" s="21">
        <v>10</v>
      </c>
      <c r="K129" s="21">
        <v>11</v>
      </c>
      <c r="L129" s="21">
        <v>12</v>
      </c>
      <c r="M129" s="21">
        <v>13</v>
      </c>
      <c r="N129" s="21">
        <v>14</v>
      </c>
      <c r="O129" s="96">
        <v>15</v>
      </c>
      <c r="P129" s="21">
        <v>16</v>
      </c>
      <c r="Q129" s="21">
        <v>17</v>
      </c>
      <c r="R129" s="21">
        <v>18</v>
      </c>
      <c r="V129" s="97" t="s">
        <v>16</v>
      </c>
    </row>
    <row r="130" spans="1:22" ht="22" customHeight="1" thickTop="1" x14ac:dyDescent="0.3">
      <c r="A130" s="23">
        <v>1</v>
      </c>
      <c r="B130" s="24" t="s">
        <v>24</v>
      </c>
      <c r="C130" s="25">
        <v>60</v>
      </c>
      <c r="D130" s="26">
        <f>D11+D41+D71+D99</f>
        <v>0</v>
      </c>
      <c r="E130" s="26">
        <f t="shared" ref="D130:G139" si="15">E99+E71</f>
        <v>0</v>
      </c>
      <c r="F130" s="26">
        <f t="shared" si="15"/>
        <v>0</v>
      </c>
      <c r="G130" s="98">
        <f>C130+E130-F130</f>
        <v>60</v>
      </c>
      <c r="H130" s="29">
        <v>7</v>
      </c>
      <c r="I130" s="29">
        <v>16</v>
      </c>
      <c r="J130" s="29">
        <v>44</v>
      </c>
      <c r="K130" s="98">
        <f>SUM(H130:J130)</f>
        <v>67</v>
      </c>
      <c r="L130" s="76">
        <f t="shared" ref="L130:L139" si="16">L11+L41+L71+L99</f>
        <v>14000</v>
      </c>
      <c r="M130" s="31">
        <f>L130/I130</f>
        <v>875</v>
      </c>
      <c r="N130" s="32" t="s">
        <v>25</v>
      </c>
      <c r="O130" s="99">
        <f>ROUND(U130/L130,-2)</f>
        <v>10000</v>
      </c>
      <c r="P130" s="25">
        <f>P99</f>
        <v>36</v>
      </c>
      <c r="Q130" s="33">
        <v>0</v>
      </c>
      <c r="R130" s="34"/>
      <c r="U130" s="4">
        <f t="shared" ref="U130:U139" si="17">U11+U41+U71+U99</f>
        <v>140080000</v>
      </c>
      <c r="V130" s="100">
        <v>7</v>
      </c>
    </row>
    <row r="131" spans="1:22" ht="22" customHeight="1" x14ac:dyDescent="0.3">
      <c r="A131" s="35">
        <v>2</v>
      </c>
      <c r="B131" s="36" t="s">
        <v>26</v>
      </c>
      <c r="C131" s="37">
        <f t="shared" ref="C131:C139" si="18">K100</f>
        <v>909</v>
      </c>
      <c r="D131" s="101">
        <f t="shared" si="15"/>
        <v>0</v>
      </c>
      <c r="E131" s="101">
        <f t="shared" si="15"/>
        <v>0</v>
      </c>
      <c r="F131" s="101">
        <f t="shared" si="15"/>
        <v>0</v>
      </c>
      <c r="G131" s="38">
        <f>C131+E131-F131</f>
        <v>909</v>
      </c>
      <c r="H131" s="37">
        <v>5</v>
      </c>
      <c r="I131" s="37">
        <v>493</v>
      </c>
      <c r="J131" s="37">
        <v>411</v>
      </c>
      <c r="K131" s="38">
        <f t="shared" ref="K131:K139" si="19">SUM(H131:J131)</f>
        <v>909</v>
      </c>
      <c r="L131" s="37">
        <f t="shared" si="16"/>
        <v>413627</v>
      </c>
      <c r="M131" s="40">
        <f>L131/I131</f>
        <v>839</v>
      </c>
      <c r="N131" s="41" t="s">
        <v>25</v>
      </c>
      <c r="O131" s="37">
        <f>ROUND(U131/L131,-2)</f>
        <v>10000</v>
      </c>
      <c r="P131" s="37">
        <f>P100</f>
        <v>1525</v>
      </c>
      <c r="Q131" s="42">
        <v>0</v>
      </c>
      <c r="R131" s="43"/>
      <c r="U131" s="4">
        <f t="shared" si="17"/>
        <v>4138735000</v>
      </c>
      <c r="V131" s="37">
        <v>5</v>
      </c>
    </row>
    <row r="132" spans="1:22" ht="22" customHeight="1" x14ac:dyDescent="0.3">
      <c r="A132" s="35">
        <v>3</v>
      </c>
      <c r="B132" s="36" t="s">
        <v>27</v>
      </c>
      <c r="C132" s="37">
        <f t="shared" si="18"/>
        <v>0</v>
      </c>
      <c r="D132" s="101">
        <f t="shared" si="15"/>
        <v>0</v>
      </c>
      <c r="E132" s="101">
        <f t="shared" si="15"/>
        <v>0</v>
      </c>
      <c r="F132" s="101">
        <f t="shared" si="15"/>
        <v>0</v>
      </c>
      <c r="G132" s="38">
        <f t="shared" ref="G132:G139" si="20">C132+E132-F132</f>
        <v>0</v>
      </c>
      <c r="H132" s="44">
        <v>0</v>
      </c>
      <c r="I132" s="44">
        <v>0</v>
      </c>
      <c r="J132" s="44">
        <v>0</v>
      </c>
      <c r="K132" s="38">
        <f t="shared" si="19"/>
        <v>0</v>
      </c>
      <c r="L132" s="37">
        <f t="shared" si="16"/>
        <v>0</v>
      </c>
      <c r="M132" s="40">
        <f>M73+M101</f>
        <v>0</v>
      </c>
      <c r="N132" s="46" t="s">
        <v>28</v>
      </c>
      <c r="O132" s="37">
        <v>0</v>
      </c>
      <c r="P132" s="37">
        <f t="shared" ref="P132:P139" si="21">P101</f>
        <v>0</v>
      </c>
      <c r="Q132" s="42">
        <v>0</v>
      </c>
      <c r="R132" s="43"/>
      <c r="U132" s="4">
        <f t="shared" si="17"/>
        <v>0</v>
      </c>
      <c r="V132" s="37">
        <v>0</v>
      </c>
    </row>
    <row r="133" spans="1:22" ht="22" customHeight="1" x14ac:dyDescent="0.3">
      <c r="A133" s="35">
        <v>4</v>
      </c>
      <c r="B133" s="36" t="s">
        <v>29</v>
      </c>
      <c r="C133" s="37">
        <f t="shared" si="18"/>
        <v>0</v>
      </c>
      <c r="D133" s="101">
        <f t="shared" si="15"/>
        <v>0</v>
      </c>
      <c r="E133" s="101">
        <f t="shared" si="15"/>
        <v>0</v>
      </c>
      <c r="F133" s="101">
        <f t="shared" si="15"/>
        <v>0</v>
      </c>
      <c r="G133" s="38">
        <f t="shared" si="20"/>
        <v>0</v>
      </c>
      <c r="H133" s="44">
        <v>0</v>
      </c>
      <c r="I133" s="44">
        <v>0</v>
      </c>
      <c r="J133" s="44">
        <v>0</v>
      </c>
      <c r="K133" s="38">
        <f t="shared" si="19"/>
        <v>0</v>
      </c>
      <c r="L133" s="37">
        <f t="shared" si="16"/>
        <v>0</v>
      </c>
      <c r="M133" s="40">
        <f>M74+M102</f>
        <v>0</v>
      </c>
      <c r="N133" s="47" t="s">
        <v>28</v>
      </c>
      <c r="O133" s="37">
        <v>0</v>
      </c>
      <c r="P133" s="37">
        <f t="shared" si="21"/>
        <v>0</v>
      </c>
      <c r="Q133" s="42">
        <v>0</v>
      </c>
      <c r="R133" s="43"/>
      <c r="U133" s="4">
        <f t="shared" si="17"/>
        <v>0</v>
      </c>
      <c r="V133" s="37">
        <v>0</v>
      </c>
    </row>
    <row r="134" spans="1:22" ht="22" customHeight="1" x14ac:dyDescent="0.3">
      <c r="A134" s="35">
        <v>5</v>
      </c>
      <c r="B134" s="36" t="s">
        <v>30</v>
      </c>
      <c r="C134" s="37">
        <f t="shared" si="18"/>
        <v>0</v>
      </c>
      <c r="D134" s="101">
        <f t="shared" si="15"/>
        <v>0</v>
      </c>
      <c r="E134" s="101">
        <f t="shared" si="15"/>
        <v>0</v>
      </c>
      <c r="F134" s="101">
        <f t="shared" si="15"/>
        <v>0</v>
      </c>
      <c r="G134" s="38">
        <f t="shared" si="20"/>
        <v>0</v>
      </c>
      <c r="H134" s="48">
        <v>0</v>
      </c>
      <c r="I134" s="49">
        <v>0</v>
      </c>
      <c r="J134" s="48">
        <v>0</v>
      </c>
      <c r="K134" s="38">
        <f t="shared" si="19"/>
        <v>0</v>
      </c>
      <c r="L134" s="37">
        <f t="shared" si="16"/>
        <v>0</v>
      </c>
      <c r="M134" s="40">
        <v>0</v>
      </c>
      <c r="N134" s="46" t="s">
        <v>31</v>
      </c>
      <c r="O134" s="37">
        <v>0</v>
      </c>
      <c r="P134" s="37">
        <f t="shared" si="21"/>
        <v>0</v>
      </c>
      <c r="Q134" s="42">
        <v>0</v>
      </c>
      <c r="R134" s="43"/>
      <c r="U134" s="4">
        <f t="shared" si="17"/>
        <v>0</v>
      </c>
      <c r="V134" s="37">
        <v>0</v>
      </c>
    </row>
    <row r="135" spans="1:22" ht="22" customHeight="1" x14ac:dyDescent="0.3">
      <c r="A135" s="35">
        <v>6</v>
      </c>
      <c r="B135" s="36" t="s">
        <v>32</v>
      </c>
      <c r="C135" s="37">
        <f t="shared" si="18"/>
        <v>55</v>
      </c>
      <c r="D135" s="101">
        <f t="shared" si="15"/>
        <v>0</v>
      </c>
      <c r="E135" s="101">
        <f t="shared" si="15"/>
        <v>0</v>
      </c>
      <c r="F135" s="101">
        <f t="shared" si="15"/>
        <v>0</v>
      </c>
      <c r="G135" s="38">
        <f t="shared" si="20"/>
        <v>55</v>
      </c>
      <c r="H135" s="37">
        <v>0</v>
      </c>
      <c r="I135" s="37">
        <v>50</v>
      </c>
      <c r="J135" s="37">
        <v>5</v>
      </c>
      <c r="K135" s="38">
        <f t="shared" si="19"/>
        <v>55</v>
      </c>
      <c r="L135" s="37">
        <f t="shared" si="16"/>
        <v>20500</v>
      </c>
      <c r="M135" s="40">
        <f>L135/I135</f>
        <v>410</v>
      </c>
      <c r="N135" s="46" t="s">
        <v>28</v>
      </c>
      <c r="O135" s="37">
        <f>ROUND(U135/L135,-2)</f>
        <v>113700</v>
      </c>
      <c r="P135" s="37">
        <f t="shared" si="21"/>
        <v>131</v>
      </c>
      <c r="Q135" s="42">
        <v>0</v>
      </c>
      <c r="R135" s="43"/>
      <c r="U135" s="4">
        <f t="shared" si="17"/>
        <v>2331250000</v>
      </c>
      <c r="V135" s="37">
        <v>0</v>
      </c>
    </row>
    <row r="136" spans="1:22" ht="22" customHeight="1" x14ac:dyDescent="0.3">
      <c r="A136" s="35">
        <v>7</v>
      </c>
      <c r="B136" s="36" t="s">
        <v>33</v>
      </c>
      <c r="C136" s="37">
        <f t="shared" si="18"/>
        <v>33</v>
      </c>
      <c r="D136" s="101">
        <f t="shared" si="15"/>
        <v>0</v>
      </c>
      <c r="E136" s="101">
        <f t="shared" si="15"/>
        <v>0</v>
      </c>
      <c r="F136" s="101">
        <f t="shared" si="15"/>
        <v>0</v>
      </c>
      <c r="G136" s="38">
        <f t="shared" si="20"/>
        <v>33</v>
      </c>
      <c r="H136" s="44">
        <v>0</v>
      </c>
      <c r="I136" s="37">
        <v>31</v>
      </c>
      <c r="J136" s="37">
        <v>2</v>
      </c>
      <c r="K136" s="38">
        <f t="shared" si="19"/>
        <v>33</v>
      </c>
      <c r="L136" s="37">
        <f t="shared" si="16"/>
        <v>0</v>
      </c>
      <c r="M136" s="40">
        <f>L136/I136</f>
        <v>0</v>
      </c>
      <c r="N136" s="46" t="s">
        <v>34</v>
      </c>
      <c r="O136" s="37">
        <v>0</v>
      </c>
      <c r="P136" s="102">
        <f t="shared" si="21"/>
        <v>30</v>
      </c>
      <c r="Q136" s="42">
        <v>0</v>
      </c>
      <c r="R136" s="43"/>
      <c r="U136" s="4">
        <f t="shared" si="17"/>
        <v>0</v>
      </c>
      <c r="V136" s="37">
        <v>0</v>
      </c>
    </row>
    <row r="137" spans="1:22" ht="22" customHeight="1" x14ac:dyDescent="0.3">
      <c r="A137" s="35">
        <v>8</v>
      </c>
      <c r="B137" s="36" t="s">
        <v>35</v>
      </c>
      <c r="C137" s="37">
        <f t="shared" si="18"/>
        <v>9</v>
      </c>
      <c r="D137" s="101">
        <f t="shared" si="15"/>
        <v>0</v>
      </c>
      <c r="E137" s="103">
        <f t="shared" si="15"/>
        <v>0</v>
      </c>
      <c r="F137" s="103">
        <f t="shared" si="15"/>
        <v>0</v>
      </c>
      <c r="G137" s="38">
        <f t="shared" si="20"/>
        <v>9</v>
      </c>
      <c r="H137" s="37">
        <v>4</v>
      </c>
      <c r="I137" s="37">
        <v>5</v>
      </c>
      <c r="J137" s="44">
        <v>0</v>
      </c>
      <c r="K137" s="38">
        <f t="shared" si="19"/>
        <v>9</v>
      </c>
      <c r="L137" s="37">
        <f t="shared" si="16"/>
        <v>0</v>
      </c>
      <c r="M137" s="40">
        <f>L137/I137</f>
        <v>0</v>
      </c>
      <c r="N137" s="46" t="s">
        <v>36</v>
      </c>
      <c r="O137" s="37">
        <v>0</v>
      </c>
      <c r="P137" s="37">
        <f t="shared" si="21"/>
        <v>5</v>
      </c>
      <c r="Q137" s="42">
        <v>0</v>
      </c>
      <c r="R137" s="43"/>
      <c r="U137" s="4">
        <f t="shared" si="17"/>
        <v>0</v>
      </c>
      <c r="V137" s="37">
        <v>4</v>
      </c>
    </row>
    <row r="138" spans="1:22" ht="22" customHeight="1" x14ac:dyDescent="0.3">
      <c r="A138" s="35">
        <v>9</v>
      </c>
      <c r="B138" s="36" t="s">
        <v>37</v>
      </c>
      <c r="C138" s="37">
        <f t="shared" si="18"/>
        <v>3</v>
      </c>
      <c r="D138" s="101">
        <f t="shared" si="15"/>
        <v>0</v>
      </c>
      <c r="E138" s="101">
        <f t="shared" si="15"/>
        <v>0</v>
      </c>
      <c r="F138" s="101">
        <f t="shared" si="15"/>
        <v>0</v>
      </c>
      <c r="G138" s="38">
        <f t="shared" si="20"/>
        <v>3</v>
      </c>
      <c r="H138" s="37">
        <v>3</v>
      </c>
      <c r="I138" s="44">
        <v>0</v>
      </c>
      <c r="J138" s="44">
        <v>0</v>
      </c>
      <c r="K138" s="38">
        <f t="shared" si="19"/>
        <v>3</v>
      </c>
      <c r="L138" s="37">
        <f t="shared" si="16"/>
        <v>0</v>
      </c>
      <c r="M138" s="40">
        <v>0</v>
      </c>
      <c r="N138" s="46" t="s">
        <v>34</v>
      </c>
      <c r="O138" s="37">
        <v>0</v>
      </c>
      <c r="P138" s="37">
        <f t="shared" si="21"/>
        <v>15</v>
      </c>
      <c r="Q138" s="42">
        <v>0</v>
      </c>
      <c r="R138" s="43"/>
      <c r="U138" s="4">
        <f t="shared" si="17"/>
        <v>0</v>
      </c>
      <c r="V138" s="37">
        <v>3</v>
      </c>
    </row>
    <row r="139" spans="1:22" ht="22" customHeight="1" x14ac:dyDescent="0.3">
      <c r="A139" s="89">
        <v>10</v>
      </c>
      <c r="B139" s="90" t="s">
        <v>38</v>
      </c>
      <c r="C139" s="56">
        <f t="shared" si="18"/>
        <v>0</v>
      </c>
      <c r="D139" s="59">
        <f t="shared" si="15"/>
        <v>0</v>
      </c>
      <c r="E139" s="59">
        <f t="shared" si="15"/>
        <v>0</v>
      </c>
      <c r="F139" s="59">
        <f t="shared" si="15"/>
        <v>0</v>
      </c>
      <c r="G139" s="57">
        <f t="shared" si="20"/>
        <v>0</v>
      </c>
      <c r="H139" s="60">
        <v>0</v>
      </c>
      <c r="I139" s="56">
        <v>0</v>
      </c>
      <c r="J139" s="60">
        <v>0</v>
      </c>
      <c r="K139" s="57">
        <f t="shared" si="19"/>
        <v>0</v>
      </c>
      <c r="L139" s="56">
        <f t="shared" si="16"/>
        <v>0</v>
      </c>
      <c r="M139" s="104">
        <v>0</v>
      </c>
      <c r="N139" s="62" t="s">
        <v>44</v>
      </c>
      <c r="O139" s="56">
        <v>0</v>
      </c>
      <c r="P139" s="56">
        <f t="shared" si="21"/>
        <v>0</v>
      </c>
      <c r="Q139" s="63">
        <v>0</v>
      </c>
      <c r="R139" s="64"/>
      <c r="U139" s="4">
        <f t="shared" si="17"/>
        <v>0</v>
      </c>
      <c r="V139" s="37">
        <v>0</v>
      </c>
    </row>
    <row r="141" spans="1:22" x14ac:dyDescent="0.3">
      <c r="O141" s="3" t="s">
        <v>55</v>
      </c>
    </row>
    <row r="144" spans="1:22" x14ac:dyDescent="0.3">
      <c r="O144" s="3" t="s">
        <v>56</v>
      </c>
    </row>
  </sheetData>
  <mergeCells count="132">
    <mergeCell ref="P127:P128"/>
    <mergeCell ref="Q127:Q128"/>
    <mergeCell ref="I126:I128"/>
    <mergeCell ref="J126:J128"/>
    <mergeCell ref="K126:K128"/>
    <mergeCell ref="L126:L128"/>
    <mergeCell ref="M126:M128"/>
    <mergeCell ref="O127:O128"/>
    <mergeCell ref="N124:N128"/>
    <mergeCell ref="O124:Q126"/>
    <mergeCell ref="R124:R128"/>
    <mergeCell ref="D125:G125"/>
    <mergeCell ref="H125:K125"/>
    <mergeCell ref="D126:D128"/>
    <mergeCell ref="E126:E128"/>
    <mergeCell ref="F126:F128"/>
    <mergeCell ref="G126:G128"/>
    <mergeCell ref="H126:H128"/>
    <mergeCell ref="P96:P97"/>
    <mergeCell ref="Q96:Q97"/>
    <mergeCell ref="A119:R119"/>
    <mergeCell ref="A120:R120"/>
    <mergeCell ref="A121:R121"/>
    <mergeCell ref="A124:A128"/>
    <mergeCell ref="B124:B128"/>
    <mergeCell ref="C124:C128"/>
    <mergeCell ref="D124:K124"/>
    <mergeCell ref="L124:M125"/>
    <mergeCell ref="I95:I97"/>
    <mergeCell ref="J95:J97"/>
    <mergeCell ref="K95:K97"/>
    <mergeCell ref="L95:L97"/>
    <mergeCell ref="M95:M97"/>
    <mergeCell ref="O96:O97"/>
    <mergeCell ref="N93:N97"/>
    <mergeCell ref="O93:Q95"/>
    <mergeCell ref="R93:R97"/>
    <mergeCell ref="D94:G94"/>
    <mergeCell ref="H94:K94"/>
    <mergeCell ref="D95:D97"/>
    <mergeCell ref="E95:E97"/>
    <mergeCell ref="F95:F97"/>
    <mergeCell ref="G95:G97"/>
    <mergeCell ref="H95:H97"/>
    <mergeCell ref="P68:P69"/>
    <mergeCell ref="Q68:Q69"/>
    <mergeCell ref="A89:R89"/>
    <mergeCell ref="A90:R90"/>
    <mergeCell ref="A91:R91"/>
    <mergeCell ref="A93:A97"/>
    <mergeCell ref="B93:B97"/>
    <mergeCell ref="C93:C97"/>
    <mergeCell ref="D93:K93"/>
    <mergeCell ref="L93:M94"/>
    <mergeCell ref="I67:I69"/>
    <mergeCell ref="J67:J69"/>
    <mergeCell ref="K67:K69"/>
    <mergeCell ref="L67:L69"/>
    <mergeCell ref="M67:M69"/>
    <mergeCell ref="O68:O69"/>
    <mergeCell ref="N65:N69"/>
    <mergeCell ref="O65:Q67"/>
    <mergeCell ref="R65:R69"/>
    <mergeCell ref="D66:G66"/>
    <mergeCell ref="H66:K66"/>
    <mergeCell ref="D67:D69"/>
    <mergeCell ref="E67:E69"/>
    <mergeCell ref="F67:F69"/>
    <mergeCell ref="G67:G69"/>
    <mergeCell ref="H67:H69"/>
    <mergeCell ref="P38:P39"/>
    <mergeCell ref="Q38:Q39"/>
    <mergeCell ref="A61:R61"/>
    <mergeCell ref="A62:R62"/>
    <mergeCell ref="A63:R63"/>
    <mergeCell ref="A65:A69"/>
    <mergeCell ref="B65:B69"/>
    <mergeCell ref="C65:C69"/>
    <mergeCell ref="D65:K65"/>
    <mergeCell ref="L65:M66"/>
    <mergeCell ref="I37:I39"/>
    <mergeCell ref="J37:J39"/>
    <mergeCell ref="K37:K39"/>
    <mergeCell ref="L37:L39"/>
    <mergeCell ref="M37:M39"/>
    <mergeCell ref="O38:O39"/>
    <mergeCell ref="R35:R39"/>
    <mergeCell ref="T35:T39"/>
    <mergeCell ref="U35:U39"/>
    <mergeCell ref="D36:G36"/>
    <mergeCell ref="H36:K36"/>
    <mergeCell ref="D37:D39"/>
    <mergeCell ref="E37:E39"/>
    <mergeCell ref="F37:F39"/>
    <mergeCell ref="G37:G39"/>
    <mergeCell ref="H37:H39"/>
    <mergeCell ref="A31:R31"/>
    <mergeCell ref="A32:R32"/>
    <mergeCell ref="A33:R33"/>
    <mergeCell ref="A35:A39"/>
    <mergeCell ref="B35:B39"/>
    <mergeCell ref="C35:C39"/>
    <mergeCell ref="D35:K35"/>
    <mergeCell ref="L35:M36"/>
    <mergeCell ref="N35:N39"/>
    <mergeCell ref="O35:Q37"/>
    <mergeCell ref="K7:K9"/>
    <mergeCell ref="L7:L9"/>
    <mergeCell ref="M7:M9"/>
    <mergeCell ref="O8:O9"/>
    <mergeCell ref="P8:P9"/>
    <mergeCell ref="Q8:Q9"/>
    <mergeCell ref="R5:R9"/>
    <mergeCell ref="D6:G6"/>
    <mergeCell ref="H6:K6"/>
    <mergeCell ref="D7:D9"/>
    <mergeCell ref="E7:E9"/>
    <mergeCell ref="F7:F9"/>
    <mergeCell ref="G7:G9"/>
    <mergeCell ref="H7:H9"/>
    <mergeCell ref="I7:I9"/>
    <mergeCell ref="J7:J9"/>
    <mergeCell ref="A1:R1"/>
    <mergeCell ref="A2:R2"/>
    <mergeCell ref="A3:R3"/>
    <mergeCell ref="A5:A9"/>
    <mergeCell ref="B5:B9"/>
    <mergeCell ref="C5:C9"/>
    <mergeCell ref="D5:K5"/>
    <mergeCell ref="L5:M6"/>
    <mergeCell ref="N5:N9"/>
    <mergeCell ref="O5:Q7"/>
  </mergeCells>
  <pageMargins left="0.59" right="0.38" top="0.75" bottom="0.75" header="0.3" footer="0.3"/>
  <pageSetup paperSize="14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BB</vt:lpstr>
      <vt:lpstr>BB!Print_Area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2025-01-31T14:18:51Z</dcterms:created>
  <dcterms:modified xsi:type="dcterms:W3CDTF">2025-01-31T14:20:06Z</dcterms:modified>
</cp:coreProperties>
</file>