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B3EB56F3-1EF8-43BE-BB20-15ADC1C589F4}" xr6:coauthVersionLast="47" xr6:coauthVersionMax="47" xr10:uidLastSave="{00000000-0000-0000-0000-000000000000}"/>
  <bookViews>
    <workbookView xWindow="-110" yWindow="-110" windowWidth="19420" windowHeight="10300" xr2:uid="{BA93DEB0-9030-4852-B4CB-7A19F353F933}"/>
  </bookViews>
  <sheets>
    <sheet name="UL" sheetId="1" r:id="rId1"/>
  </sheets>
  <externalReferences>
    <externalReference r:id="rId2"/>
    <externalReference r:id="rId3"/>
  </externalReferences>
  <definedNames>
    <definedName name="_xlnm.Print_Area" localSheetId="0">UL!$A$117:$R$137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7" i="1" l="1"/>
  <c r="L137" i="1"/>
  <c r="K137" i="1"/>
  <c r="J137" i="1"/>
  <c r="I137" i="1"/>
  <c r="H137" i="1"/>
  <c r="G137" i="1"/>
  <c r="F137" i="1"/>
  <c r="E137" i="1"/>
  <c r="D137" i="1"/>
  <c r="P136" i="1"/>
  <c r="L136" i="1"/>
  <c r="M136" i="1" s="1"/>
  <c r="J136" i="1"/>
  <c r="I136" i="1"/>
  <c r="H136" i="1"/>
  <c r="K136" i="1" s="1"/>
  <c r="F136" i="1"/>
  <c r="E136" i="1"/>
  <c r="G136" i="1" s="1"/>
  <c r="D136" i="1"/>
  <c r="P135" i="1"/>
  <c r="L135" i="1"/>
  <c r="K135" i="1"/>
  <c r="J135" i="1"/>
  <c r="I135" i="1"/>
  <c r="H135" i="1"/>
  <c r="G135" i="1"/>
  <c r="F135" i="1"/>
  <c r="E135" i="1"/>
  <c r="D135" i="1"/>
  <c r="U134" i="1"/>
  <c r="O134" i="1" s="1"/>
  <c r="P134" i="1"/>
  <c r="L134" i="1"/>
  <c r="M134" i="1" s="1"/>
  <c r="J134" i="1"/>
  <c r="I134" i="1"/>
  <c r="H134" i="1"/>
  <c r="K134" i="1" s="1"/>
  <c r="F134" i="1"/>
  <c r="E134" i="1"/>
  <c r="G134" i="1" s="1"/>
  <c r="D134" i="1"/>
  <c r="P133" i="1"/>
  <c r="L133" i="1"/>
  <c r="M133" i="1" s="1"/>
  <c r="J133" i="1"/>
  <c r="I133" i="1"/>
  <c r="H133" i="1"/>
  <c r="K133" i="1" s="1"/>
  <c r="F133" i="1"/>
  <c r="E133" i="1"/>
  <c r="G133" i="1" s="1"/>
  <c r="D133" i="1"/>
  <c r="P132" i="1"/>
  <c r="L132" i="1"/>
  <c r="J132" i="1"/>
  <c r="I132" i="1"/>
  <c r="K132" i="1" s="1"/>
  <c r="H132" i="1"/>
  <c r="F132" i="1"/>
  <c r="E132" i="1"/>
  <c r="G132" i="1" s="1"/>
  <c r="D132" i="1"/>
  <c r="P131" i="1"/>
  <c r="L131" i="1"/>
  <c r="M131" i="1" s="1"/>
  <c r="J131" i="1"/>
  <c r="K131" i="1" s="1"/>
  <c r="I131" i="1"/>
  <c r="H131" i="1"/>
  <c r="F131" i="1"/>
  <c r="G131" i="1" s="1"/>
  <c r="E131" i="1"/>
  <c r="D131" i="1"/>
  <c r="P130" i="1"/>
  <c r="L130" i="1"/>
  <c r="J130" i="1"/>
  <c r="I130" i="1"/>
  <c r="K130" i="1" s="1"/>
  <c r="H130" i="1"/>
  <c r="F130" i="1"/>
  <c r="E130" i="1"/>
  <c r="D130" i="1"/>
  <c r="C130" i="1"/>
  <c r="G130" i="1" s="1"/>
  <c r="P129" i="1"/>
  <c r="L129" i="1"/>
  <c r="J129" i="1"/>
  <c r="I129" i="1"/>
  <c r="K129" i="1" s="1"/>
  <c r="H129" i="1"/>
  <c r="F129" i="1"/>
  <c r="E129" i="1"/>
  <c r="D129" i="1"/>
  <c r="C129" i="1"/>
  <c r="G129" i="1" s="1"/>
  <c r="P128" i="1"/>
  <c r="L128" i="1"/>
  <c r="M128" i="1" s="1"/>
  <c r="K128" i="1"/>
  <c r="J128" i="1"/>
  <c r="I128" i="1"/>
  <c r="H128" i="1"/>
  <c r="G128" i="1"/>
  <c r="F128" i="1"/>
  <c r="E128" i="1"/>
  <c r="D128" i="1"/>
  <c r="P127" i="1"/>
  <c r="L127" i="1"/>
  <c r="M127" i="1" s="1"/>
  <c r="J127" i="1"/>
  <c r="I127" i="1"/>
  <c r="H127" i="1"/>
  <c r="K127" i="1" s="1"/>
  <c r="F127" i="1"/>
  <c r="E127" i="1"/>
  <c r="G127" i="1" s="1"/>
  <c r="D127" i="1"/>
  <c r="K107" i="1"/>
  <c r="U106" i="1"/>
  <c r="U136" i="1" s="1"/>
  <c r="O136" i="1" s="1"/>
  <c r="M106" i="1"/>
  <c r="K106" i="1"/>
  <c r="U105" i="1"/>
  <c r="K105" i="1"/>
  <c r="U104" i="1"/>
  <c r="M104" i="1"/>
  <c r="K104" i="1"/>
  <c r="U103" i="1"/>
  <c r="M103" i="1"/>
  <c r="K103" i="1"/>
  <c r="U102" i="1"/>
  <c r="M102" i="1"/>
  <c r="K102" i="1"/>
  <c r="U101" i="1"/>
  <c r="K101" i="1"/>
  <c r="U100" i="1"/>
  <c r="K100" i="1"/>
  <c r="U99" i="1"/>
  <c r="K99" i="1"/>
  <c r="U98" i="1"/>
  <c r="M98" i="1"/>
  <c r="K98" i="1"/>
  <c r="C98" i="1"/>
  <c r="G98" i="1" s="1"/>
  <c r="U97" i="1"/>
  <c r="M97" i="1"/>
  <c r="K97" i="1"/>
  <c r="U77" i="1"/>
  <c r="K77" i="1"/>
  <c r="C107" i="1" s="1"/>
  <c r="G107" i="1" s="1"/>
  <c r="U76" i="1"/>
  <c r="M76" i="1"/>
  <c r="K76" i="1"/>
  <c r="C106" i="1" s="1"/>
  <c r="G106" i="1" s="1"/>
  <c r="U75" i="1"/>
  <c r="K75" i="1"/>
  <c r="C105" i="1" s="1"/>
  <c r="G105" i="1" s="1"/>
  <c r="U74" i="1"/>
  <c r="M74" i="1"/>
  <c r="K74" i="1"/>
  <c r="C104" i="1" s="1"/>
  <c r="G104" i="1" s="1"/>
  <c r="U73" i="1"/>
  <c r="M73" i="1"/>
  <c r="K73" i="1"/>
  <c r="C103" i="1" s="1"/>
  <c r="G103" i="1" s="1"/>
  <c r="C73" i="1"/>
  <c r="G73" i="1" s="1"/>
  <c r="U72" i="1"/>
  <c r="M72" i="1"/>
  <c r="K72" i="1"/>
  <c r="C102" i="1" s="1"/>
  <c r="G102" i="1" s="1"/>
  <c r="U71" i="1"/>
  <c r="M71" i="1"/>
  <c r="K71" i="1"/>
  <c r="C101" i="1" s="1"/>
  <c r="G101" i="1" s="1"/>
  <c r="U70" i="1"/>
  <c r="U130" i="1" s="1"/>
  <c r="K70" i="1"/>
  <c r="C100" i="1" s="1"/>
  <c r="G100" i="1" s="1"/>
  <c r="U69" i="1"/>
  <c r="K69" i="1"/>
  <c r="C99" i="1" s="1"/>
  <c r="G99" i="1" s="1"/>
  <c r="U68" i="1"/>
  <c r="M68" i="1"/>
  <c r="K68" i="1"/>
  <c r="U67" i="1"/>
  <c r="M67" i="1"/>
  <c r="K67" i="1"/>
  <c r="C97" i="1" s="1"/>
  <c r="G97" i="1" s="1"/>
  <c r="U48" i="1"/>
  <c r="K48" i="1"/>
  <c r="C77" i="1" s="1"/>
  <c r="G77" i="1" s="1"/>
  <c r="C48" i="1"/>
  <c r="G48" i="1" s="1"/>
  <c r="U47" i="1"/>
  <c r="M47" i="1"/>
  <c r="K47" i="1"/>
  <c r="C76" i="1" s="1"/>
  <c r="G76" i="1" s="1"/>
  <c r="U46" i="1"/>
  <c r="K46" i="1"/>
  <c r="C75" i="1" s="1"/>
  <c r="G75" i="1" s="1"/>
  <c r="U45" i="1"/>
  <c r="M45" i="1"/>
  <c r="K45" i="1"/>
  <c r="C74" i="1" s="1"/>
  <c r="G74" i="1" s="1"/>
  <c r="U44" i="1"/>
  <c r="M44" i="1"/>
  <c r="K44" i="1"/>
  <c r="U43" i="1"/>
  <c r="M43" i="1"/>
  <c r="K43" i="1"/>
  <c r="C72" i="1" s="1"/>
  <c r="G72" i="1" s="1"/>
  <c r="U42" i="1"/>
  <c r="K42" i="1"/>
  <c r="C71" i="1" s="1"/>
  <c r="G71" i="1" s="1"/>
  <c r="U41" i="1"/>
  <c r="S41" i="1"/>
  <c r="T41" i="1" s="1"/>
  <c r="K41" i="1"/>
  <c r="C70" i="1" s="1"/>
  <c r="G70" i="1" s="1"/>
  <c r="U40" i="1"/>
  <c r="U129" i="1" s="1"/>
  <c r="T40" i="1"/>
  <c r="S40" i="1"/>
  <c r="K40" i="1"/>
  <c r="C69" i="1" s="1"/>
  <c r="G69" i="1" s="1"/>
  <c r="C40" i="1"/>
  <c r="G40" i="1" s="1"/>
  <c r="U39" i="1"/>
  <c r="M39" i="1"/>
  <c r="K39" i="1"/>
  <c r="C68" i="1" s="1"/>
  <c r="G68" i="1" s="1"/>
  <c r="U38" i="1"/>
  <c r="M38" i="1"/>
  <c r="K38" i="1"/>
  <c r="C67" i="1" s="1"/>
  <c r="G67" i="1" s="1"/>
  <c r="U25" i="1"/>
  <c r="U21" i="1"/>
  <c r="U137" i="1" s="1"/>
  <c r="K21" i="1"/>
  <c r="G21" i="1"/>
  <c r="U20" i="1"/>
  <c r="M20" i="1"/>
  <c r="K20" i="1"/>
  <c r="C47" i="1" s="1"/>
  <c r="G47" i="1" s="1"/>
  <c r="G20" i="1"/>
  <c r="U19" i="1"/>
  <c r="U135" i="1" s="1"/>
  <c r="K19" i="1"/>
  <c r="C46" i="1" s="1"/>
  <c r="G46" i="1" s="1"/>
  <c r="G19" i="1"/>
  <c r="U18" i="1"/>
  <c r="M18" i="1"/>
  <c r="K18" i="1"/>
  <c r="C45" i="1" s="1"/>
  <c r="G45" i="1" s="1"/>
  <c r="G18" i="1"/>
  <c r="U17" i="1"/>
  <c r="U133" i="1" s="1"/>
  <c r="M17" i="1"/>
  <c r="K17" i="1"/>
  <c r="C44" i="1" s="1"/>
  <c r="G44" i="1" s="1"/>
  <c r="G17" i="1"/>
  <c r="U16" i="1"/>
  <c r="U132" i="1" s="1"/>
  <c r="O132" i="1" s="1"/>
  <c r="M16" i="1"/>
  <c r="K16" i="1"/>
  <c r="C43" i="1" s="1"/>
  <c r="G43" i="1" s="1"/>
  <c r="G16" i="1"/>
  <c r="U15" i="1"/>
  <c r="U131" i="1" s="1"/>
  <c r="O131" i="1" s="1"/>
  <c r="M15" i="1"/>
  <c r="K15" i="1"/>
  <c r="C42" i="1" s="1"/>
  <c r="G42" i="1" s="1"/>
  <c r="G15" i="1"/>
  <c r="U14" i="1"/>
  <c r="K14" i="1"/>
  <c r="C41" i="1" s="1"/>
  <c r="G41" i="1" s="1"/>
  <c r="G14" i="1"/>
  <c r="U13" i="1"/>
  <c r="K13" i="1"/>
  <c r="G13" i="1"/>
  <c r="U12" i="1"/>
  <c r="U128" i="1" s="1"/>
  <c r="O128" i="1" s="1"/>
  <c r="M12" i="1"/>
  <c r="K12" i="1"/>
  <c r="C39" i="1" s="1"/>
  <c r="G39" i="1" s="1"/>
  <c r="G12" i="1"/>
  <c r="U11" i="1"/>
  <c r="U127" i="1" s="1"/>
  <c r="O127" i="1" s="1"/>
  <c r="M11" i="1"/>
  <c r="K11" i="1"/>
  <c r="C38" i="1" s="1"/>
  <c r="G38" i="1" s="1"/>
  <c r="G11" i="1"/>
  <c r="H6" i="1"/>
  <c r="C5" i="1"/>
  <c r="A3" i="1"/>
  <c r="M132" i="1" l="1"/>
</calcChain>
</file>

<file path=xl/sharedStrings.xml><?xml version="1.0" encoding="utf-8"?>
<sst xmlns="http://schemas.openxmlformats.org/spreadsheetml/2006/main" count="239" uniqueCount="55">
  <si>
    <t>DATA SEMENTARA LUAS AREAL, PRODUKSI, PRODUKTIVITAS, DAN JUMLAH PETANI</t>
  </si>
  <si>
    <t>PEMILIK LAHAN TAHUNAN PERKEBUNAN RAKYAT KABUPATEN BULUKUMBA</t>
  </si>
  <si>
    <t>Triwulan I</t>
  </si>
  <si>
    <t>No.</t>
  </si>
  <si>
    <t>Jenis Komoditi</t>
  </si>
  <si>
    <t>Luas Areal ( Ha )</t>
  </si>
  <si>
    <t xml:space="preserve">Produksi </t>
  </si>
  <si>
    <t>Wujud Produksi</t>
  </si>
  <si>
    <t>Jumlah Petani Perkebunan (KK)</t>
  </si>
  <si>
    <t>Ket.</t>
  </si>
  <si>
    <t>Mutasi dalam Tahun laporan</t>
  </si>
  <si>
    <t>Tanam Ulang</t>
  </si>
  <si>
    <t>Tanaman Baru</t>
  </si>
  <si>
    <t>Pengurangan</t>
  </si>
  <si>
    <t>Jumlah</t>
  </si>
  <si>
    <t>TBM</t>
  </si>
  <si>
    <t>TM</t>
  </si>
  <si>
    <t>TR/ TT</t>
  </si>
  <si>
    <t>Jumlah (Kg)</t>
  </si>
  <si>
    <t>Rata-rata (Kg/Ha)</t>
  </si>
  <si>
    <t>Harga Rata2 (Rp/kg)</t>
  </si>
  <si>
    <t>Petani</t>
  </si>
  <si>
    <t>BMU</t>
  </si>
  <si>
    <t>Kelapa Hybrida</t>
  </si>
  <si>
    <t>Kopra</t>
  </si>
  <si>
    <t>Kelapa Dalam</t>
  </si>
  <si>
    <t>Kopi Robusta</t>
  </si>
  <si>
    <t>Biji kering</t>
  </si>
  <si>
    <t>Kopi Arabika</t>
  </si>
  <si>
    <t>Cengkeh</t>
  </si>
  <si>
    <t>Bunga Kering</t>
  </si>
  <si>
    <t>Kakao</t>
  </si>
  <si>
    <t>Jambu Mete</t>
  </si>
  <si>
    <t>Biji</t>
  </si>
  <si>
    <t>Lada</t>
  </si>
  <si>
    <t>Lada Kering</t>
  </si>
  <si>
    <t>Pala</t>
  </si>
  <si>
    <t>Karet</t>
  </si>
  <si>
    <t>Lump</t>
  </si>
  <si>
    <t>Kelapa Genjah</t>
  </si>
  <si>
    <t>TAHUN 2024</t>
  </si>
  <si>
    <t>Triwulan II</t>
  </si>
  <si>
    <t>Tanaman Akhir Triwulan I 2024</t>
  </si>
  <si>
    <t>Kondisi Triwulan II Tahun 2024</t>
  </si>
  <si>
    <t>Vanili</t>
  </si>
  <si>
    <t>Triwulan III</t>
  </si>
  <si>
    <t>Tanaman Akhir Triwulan II Tahun 2024</t>
  </si>
  <si>
    <t>Kondisi Triwulan III Tahun 2024</t>
  </si>
  <si>
    <t>Triwulan IV</t>
  </si>
  <si>
    <t>Tanaman Akhir Triwulan III 2024</t>
  </si>
  <si>
    <t>Kondisi Triwulan IV Tahun 2024</t>
  </si>
  <si>
    <t>KEC. UJUNG LOE</t>
  </si>
  <si>
    <t>Tanaman Akhir Tahun 2023</t>
  </si>
  <si>
    <t>Petugas Perkebunan Kecamatan</t>
  </si>
  <si>
    <t>Muh. Ichwan Ambarwono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</si>
</sst>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  <numFmt numFmtId="166" formatCode="_ * #,##0.0_ ;_ * \-#,##0.0_ ;_ * &quot;-&quot;_ ;_ @_ "/>
    <numFmt numFmtId="167" formatCode="_(* #,##0.00_);_(* \(#,##0.00\);_(* &quot;-&quot;??_);_(@_)"/>
    <numFmt numFmtId="168" formatCode="_ * #,##0.00_ ;_ * \-#,##0.00_ ;_ 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9"/>
      <color rgb="FF002060"/>
      <name val="Arial Narrow"/>
      <family val="2"/>
    </font>
    <font>
      <sz val="10"/>
      <name val="Arial Narrow"/>
      <family val="2"/>
    </font>
    <font>
      <sz val="11"/>
      <color rgb="FFFF0000"/>
      <name val="Arial Narrow"/>
      <family val="2"/>
    </font>
    <font>
      <b/>
      <i/>
      <sz val="11"/>
      <color rgb="FF0070C0"/>
      <name val="Arial Narrow"/>
      <family val="2"/>
    </font>
    <font>
      <b/>
      <sz val="11"/>
      <color rgb="FFC00000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14" xfId="0" applyFont="1" applyBorder="1"/>
    <xf numFmtId="165" fontId="7" fillId="0" borderId="14" xfId="2" applyNumberFormat="1" applyFont="1" applyBorder="1" applyAlignment="1"/>
    <xf numFmtId="166" fontId="7" fillId="0" borderId="14" xfId="2" applyNumberFormat="1" applyFont="1" applyBorder="1" applyAlignment="1"/>
    <xf numFmtId="165" fontId="7" fillId="4" borderId="14" xfId="2" applyNumberFormat="1" applyFont="1" applyFill="1" applyBorder="1" applyAlignment="1"/>
    <xf numFmtId="166" fontId="7" fillId="0" borderId="14" xfId="2" applyNumberFormat="1" applyFont="1" applyFill="1" applyBorder="1" applyAlignment="1"/>
    <xf numFmtId="165" fontId="7" fillId="0" borderId="14" xfId="2" applyNumberFormat="1" applyFont="1" applyFill="1" applyBorder="1" applyAlignment="1"/>
    <xf numFmtId="167" fontId="3" fillId="0" borderId="15" xfId="1" applyNumberFormat="1" applyFont="1" applyBorder="1"/>
    <xf numFmtId="168" fontId="8" fillId="0" borderId="14" xfId="2" applyNumberFormat="1" applyFont="1" applyBorder="1" applyAlignment="1"/>
    <xf numFmtId="167" fontId="9" fillId="0" borderId="14" xfId="1" applyNumberFormat="1" applyFont="1" applyBorder="1" applyAlignment="1">
      <alignment horizontal="center" wrapText="1"/>
    </xf>
    <xf numFmtId="165" fontId="3" fillId="0" borderId="14" xfId="2" applyNumberFormat="1" applyFont="1" applyBorder="1" applyAlignment="1"/>
    <xf numFmtId="43" fontId="10" fillId="0" borderId="14" xfId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7" fillId="0" borderId="16" xfId="0" applyFont="1" applyBorder="1"/>
    <xf numFmtId="165" fontId="7" fillId="0" borderId="16" xfId="2" applyNumberFormat="1" applyFont="1" applyBorder="1" applyAlignment="1"/>
    <xf numFmtId="165" fontId="7" fillId="4" borderId="16" xfId="2" applyNumberFormat="1" applyFont="1" applyFill="1" applyBorder="1" applyAlignment="1"/>
    <xf numFmtId="165" fontId="7" fillId="0" borderId="16" xfId="2" applyNumberFormat="1" applyFont="1" applyFill="1" applyBorder="1" applyAlignment="1"/>
    <xf numFmtId="167" fontId="3" fillId="0" borderId="17" xfId="1" applyNumberFormat="1" applyFont="1" applyBorder="1"/>
    <xf numFmtId="168" fontId="8" fillId="0" borderId="16" xfId="2" applyNumberFormat="1" applyFont="1" applyBorder="1" applyAlignment="1"/>
    <xf numFmtId="165" fontId="11" fillId="0" borderId="16" xfId="2" applyNumberFormat="1" applyFont="1" applyBorder="1" applyAlignment="1">
      <alignment horizontal="center" wrapText="1"/>
    </xf>
    <xf numFmtId="165" fontId="12" fillId="0" borderId="16" xfId="2" applyNumberFormat="1" applyFont="1" applyBorder="1" applyAlignment="1"/>
    <xf numFmtId="165" fontId="3" fillId="0" borderId="16" xfId="2" applyNumberFormat="1" applyFont="1" applyBorder="1" applyAlignment="1"/>
    <xf numFmtId="43" fontId="10" fillId="0" borderId="16" xfId="1" applyFont="1" applyFill="1" applyBorder="1" applyAlignment="1">
      <alignment wrapText="1"/>
    </xf>
    <xf numFmtId="165" fontId="7" fillId="0" borderId="16" xfId="2" applyNumberFormat="1" applyFont="1" applyFill="1" applyBorder="1" applyAlignment="1">
      <alignment horizontal="right"/>
    </xf>
    <xf numFmtId="165" fontId="7" fillId="0" borderId="16" xfId="2" applyNumberFormat="1" applyFont="1" applyBorder="1" applyAlignment="1">
      <alignment horizontal="right"/>
    </xf>
    <xf numFmtId="168" fontId="7" fillId="0" borderId="16" xfId="2" applyNumberFormat="1" applyFont="1" applyBorder="1" applyAlignment="1">
      <alignment horizontal="right"/>
    </xf>
    <xf numFmtId="167" fontId="9" fillId="0" borderId="16" xfId="1" applyNumberFormat="1" applyFont="1" applyBorder="1" applyAlignment="1">
      <alignment horizontal="center" wrapText="1"/>
    </xf>
    <xf numFmtId="167" fontId="9" fillId="0" borderId="16" xfId="1" applyNumberFormat="1" applyFont="1" applyFill="1" applyBorder="1" applyAlignment="1">
      <alignment horizontal="center" wrapText="1"/>
    </xf>
    <xf numFmtId="168" fontId="7" fillId="0" borderId="16" xfId="2" applyNumberFormat="1" applyFont="1" applyBorder="1" applyAlignment="1"/>
    <xf numFmtId="165" fontId="7" fillId="2" borderId="16" xfId="2" applyNumberFormat="1" applyFont="1" applyFill="1" applyBorder="1" applyAlignment="1"/>
    <xf numFmtId="167" fontId="9" fillId="0" borderId="16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18" xfId="0" applyFont="1" applyBorder="1"/>
    <xf numFmtId="165" fontId="7" fillId="0" borderId="18" xfId="2" applyNumberFormat="1" applyFont="1" applyBorder="1" applyAlignment="1"/>
    <xf numFmtId="165" fontId="7" fillId="4" borderId="18" xfId="2" applyNumberFormat="1" applyFont="1" applyFill="1" applyBorder="1" applyAlignment="1"/>
    <xf numFmtId="166" fontId="7" fillId="0" borderId="18" xfId="2" applyNumberFormat="1" applyFont="1" applyBorder="1" applyAlignment="1">
      <alignment horizontal="right"/>
    </xf>
    <xf numFmtId="166" fontId="7" fillId="0" borderId="18" xfId="2" applyNumberFormat="1" applyFont="1" applyBorder="1" applyAlignment="1"/>
    <xf numFmtId="165" fontId="7" fillId="0" borderId="18" xfId="2" applyNumberFormat="1" applyFont="1" applyBorder="1" applyAlignment="1">
      <alignment horizontal="right"/>
    </xf>
    <xf numFmtId="168" fontId="7" fillId="0" borderId="18" xfId="2" applyNumberFormat="1" applyFont="1" applyBorder="1" applyAlignment="1"/>
    <xf numFmtId="167" fontId="9" fillId="0" borderId="18" xfId="1" applyNumberFormat="1" applyFont="1" applyBorder="1" applyAlignment="1">
      <alignment horizontal="center"/>
    </xf>
    <xf numFmtId="165" fontId="3" fillId="0" borderId="18" xfId="2" applyNumberFormat="1" applyFont="1" applyBorder="1" applyAlignment="1"/>
    <xf numFmtId="43" fontId="10" fillId="0" borderId="18" xfId="1" applyFont="1" applyFill="1" applyBorder="1" applyAlignment="1">
      <alignment wrapText="1"/>
    </xf>
    <xf numFmtId="0" fontId="13" fillId="0" borderId="0" xfId="0" applyFont="1"/>
    <xf numFmtId="0" fontId="14" fillId="2" borderId="0" xfId="0" applyFont="1" applyFill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0" xfId="0" applyFont="1"/>
    <xf numFmtId="164" fontId="8" fillId="0" borderId="0" xfId="1" applyNumberFormat="1" applyFont="1"/>
    <xf numFmtId="168" fontId="7" fillId="0" borderId="14" xfId="2" applyNumberFormat="1" applyFont="1" applyBorder="1" applyAlignment="1"/>
    <xf numFmtId="43" fontId="15" fillId="0" borderId="9" xfId="1" applyFont="1" applyFill="1" applyBorder="1" applyAlignment="1">
      <alignment wrapText="1"/>
    </xf>
    <xf numFmtId="165" fontId="8" fillId="0" borderId="0" xfId="2" applyNumberFormat="1" applyFont="1" applyBorder="1" applyAlignment="1"/>
    <xf numFmtId="165" fontId="12" fillId="0" borderId="16" xfId="2" applyNumberFormat="1" applyFont="1" applyFill="1" applyBorder="1" applyAlignment="1"/>
    <xf numFmtId="165" fontId="3" fillId="0" borderId="16" xfId="2" applyNumberFormat="1" applyFont="1" applyFill="1" applyBorder="1" applyAlignment="1"/>
    <xf numFmtId="165" fontId="12" fillId="0" borderId="16" xfId="2" applyNumberFormat="1" applyFont="1" applyFill="1" applyBorder="1" applyAlignment="1">
      <alignment horizontal="right"/>
    </xf>
    <xf numFmtId="0" fontId="16" fillId="0" borderId="0" xfId="0" applyFont="1"/>
    <xf numFmtId="0" fontId="17" fillId="0" borderId="0" xfId="0" applyFont="1"/>
    <xf numFmtId="164" fontId="17" fillId="0" borderId="0" xfId="1" applyNumberFormat="1" applyFont="1"/>
    <xf numFmtId="0" fontId="4" fillId="0" borderId="0" xfId="0" applyFont="1"/>
    <xf numFmtId="0" fontId="6" fillId="3" borderId="6" xfId="0" applyFont="1" applyFill="1" applyBorder="1" applyAlignment="1">
      <alignment horizontal="center" vertical="center"/>
    </xf>
    <xf numFmtId="166" fontId="7" fillId="0" borderId="19" xfId="2" applyNumberFormat="1" applyFont="1" applyBorder="1" applyAlignment="1"/>
    <xf numFmtId="164" fontId="7" fillId="4" borderId="14" xfId="1" applyNumberFormat="1" applyFont="1" applyFill="1" applyBorder="1" applyAlignment="1"/>
    <xf numFmtId="43" fontId="7" fillId="0" borderId="14" xfId="1" applyFont="1" applyBorder="1" applyAlignment="1"/>
    <xf numFmtId="164" fontId="7" fillId="0" borderId="14" xfId="1" applyNumberFormat="1" applyFont="1" applyBorder="1" applyAlignment="1"/>
    <xf numFmtId="165" fontId="7" fillId="0" borderId="13" xfId="2" applyNumberFormat="1" applyFont="1" applyBorder="1" applyAlignment="1"/>
    <xf numFmtId="166" fontId="7" fillId="0" borderId="16" xfId="2" applyNumberFormat="1" applyFont="1" applyBorder="1" applyAlignment="1"/>
    <xf numFmtId="168" fontId="8" fillId="0" borderId="16" xfId="2" applyNumberFormat="1" applyFont="1" applyFill="1" applyBorder="1" applyAlignment="1"/>
    <xf numFmtId="168" fontId="8" fillId="0" borderId="18" xfId="2" applyNumberFormat="1" applyFont="1" applyBorder="1" applyAlignme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EM%202024%20STABUN%20KAB.%20BULUKUMBA%208%20K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KP/Downloads/HASIL%20SINGKRONISASI%20DATA%20ANGKA%20TETAP%20KOMODITAS%20PERKEBUNAN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"/>
      <sheetName val="UB"/>
      <sheetName val="UL"/>
      <sheetName val="BB"/>
      <sheetName val="BT"/>
      <sheetName val="HR"/>
      <sheetName val="KJ"/>
      <sheetName val="BKP"/>
      <sheetName val="RA"/>
      <sheetName val="KDG"/>
      <sheetName val="KAB"/>
      <sheetName val="rekap tri I"/>
      <sheetName val="Rekap Tri 2"/>
      <sheetName val="Rekap Semester 1 Bulukumba"/>
      <sheetName val="Rekap Triwulan III"/>
      <sheetName val="Rekap Triwulan IV"/>
      <sheetName val="Sheet1"/>
      <sheetName val="SEMUSIM"/>
      <sheetName val="Semusim 2024"/>
    </sheetNames>
    <sheetDataSet>
      <sheetData sheetId="0">
        <row r="3">
          <cell r="A3" t="str">
            <v>TAHUN 2024</v>
          </cell>
        </row>
        <row r="5">
          <cell r="C5" t="str">
            <v>Tanaman Akhir Tahun 2023</v>
          </cell>
        </row>
        <row r="6">
          <cell r="H6" t="str">
            <v>Kondisi Triwulan I Tahun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26">
          <cell r="R326">
            <v>11129</v>
          </cell>
        </row>
        <row r="327">
          <cell r="R327">
            <v>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AED8-7476-40D1-8507-92303B3C69C7}">
  <sheetPr>
    <tabColor rgb="FF00B0F0"/>
  </sheetPr>
  <dimension ref="A1:U142"/>
  <sheetViews>
    <sheetView tabSelected="1" topLeftCell="A118" zoomScale="80" zoomScaleNormal="80" workbookViewId="0">
      <selection activeCell="W127" sqref="W127"/>
    </sheetView>
  </sheetViews>
  <sheetFormatPr defaultColWidth="4.1796875" defaultRowHeight="14" x14ac:dyDescent="0.3"/>
  <cols>
    <col min="1" max="1" width="4.1796875" style="3" customWidth="1"/>
    <col min="2" max="2" width="13.1796875" style="3" customWidth="1"/>
    <col min="3" max="3" width="8.7265625" style="3" customWidth="1"/>
    <col min="4" max="5" width="7.7265625" style="3" customWidth="1"/>
    <col min="6" max="6" width="7.81640625" style="3" customWidth="1"/>
    <col min="7" max="7" width="8.1796875" style="3" customWidth="1"/>
    <col min="8" max="8" width="7" style="3" customWidth="1"/>
    <col min="9" max="9" width="8" style="3" customWidth="1"/>
    <col min="10" max="10" width="7.26953125" style="3" customWidth="1"/>
    <col min="11" max="11" width="8" style="3" customWidth="1"/>
    <col min="12" max="12" width="12.1796875" style="3" customWidth="1"/>
    <col min="13" max="14" width="9.7265625" style="3" customWidth="1"/>
    <col min="15" max="15" width="9.81640625" style="3" customWidth="1"/>
    <col min="16" max="16" width="9" style="3" customWidth="1"/>
    <col min="17" max="17" width="6.81640625" style="67" customWidth="1"/>
    <col min="18" max="18" width="7.81640625" style="3" customWidth="1"/>
    <col min="19" max="20" width="13.1796875" style="3" hidden="1" customWidth="1"/>
    <col min="21" max="21" width="12.81640625" style="4" customWidth="1"/>
    <col min="22" max="238" width="9.1796875" style="3" customWidth="1"/>
    <col min="239" max="257" width="4.1796875" style="3"/>
    <col min="258" max="258" width="13.1796875" style="3" customWidth="1"/>
    <col min="259" max="259" width="8.7265625" style="3" customWidth="1"/>
    <col min="260" max="261" width="7.7265625" style="3" customWidth="1"/>
    <col min="262" max="262" width="7.81640625" style="3" customWidth="1"/>
    <col min="263" max="263" width="8.1796875" style="3" customWidth="1"/>
    <col min="264" max="264" width="7" style="3" customWidth="1"/>
    <col min="265" max="265" width="8" style="3" customWidth="1"/>
    <col min="266" max="266" width="7.26953125" style="3" customWidth="1"/>
    <col min="267" max="267" width="8" style="3" customWidth="1"/>
    <col min="268" max="268" width="12.1796875" style="3" customWidth="1"/>
    <col min="269" max="270" width="9.7265625" style="3" customWidth="1"/>
    <col min="271" max="271" width="9.81640625" style="3" customWidth="1"/>
    <col min="272" max="272" width="9" style="3" customWidth="1"/>
    <col min="273" max="273" width="6.81640625" style="3" customWidth="1"/>
    <col min="274" max="274" width="7.81640625" style="3" customWidth="1"/>
    <col min="275" max="276" width="0" style="3" hidden="1" customWidth="1"/>
    <col min="277" max="277" width="12.81640625" style="3" customWidth="1"/>
    <col min="278" max="494" width="9.1796875" style="3" customWidth="1"/>
    <col min="495" max="513" width="4.1796875" style="3"/>
    <col min="514" max="514" width="13.1796875" style="3" customWidth="1"/>
    <col min="515" max="515" width="8.7265625" style="3" customWidth="1"/>
    <col min="516" max="517" width="7.7265625" style="3" customWidth="1"/>
    <col min="518" max="518" width="7.81640625" style="3" customWidth="1"/>
    <col min="519" max="519" width="8.1796875" style="3" customWidth="1"/>
    <col min="520" max="520" width="7" style="3" customWidth="1"/>
    <col min="521" max="521" width="8" style="3" customWidth="1"/>
    <col min="522" max="522" width="7.26953125" style="3" customWidth="1"/>
    <col min="523" max="523" width="8" style="3" customWidth="1"/>
    <col min="524" max="524" width="12.1796875" style="3" customWidth="1"/>
    <col min="525" max="526" width="9.7265625" style="3" customWidth="1"/>
    <col min="527" max="527" width="9.81640625" style="3" customWidth="1"/>
    <col min="528" max="528" width="9" style="3" customWidth="1"/>
    <col min="529" max="529" width="6.81640625" style="3" customWidth="1"/>
    <col min="530" max="530" width="7.81640625" style="3" customWidth="1"/>
    <col min="531" max="532" width="0" style="3" hidden="1" customWidth="1"/>
    <col min="533" max="533" width="12.81640625" style="3" customWidth="1"/>
    <col min="534" max="750" width="9.1796875" style="3" customWidth="1"/>
    <col min="751" max="769" width="4.1796875" style="3"/>
    <col min="770" max="770" width="13.1796875" style="3" customWidth="1"/>
    <col min="771" max="771" width="8.7265625" style="3" customWidth="1"/>
    <col min="772" max="773" width="7.7265625" style="3" customWidth="1"/>
    <col min="774" max="774" width="7.81640625" style="3" customWidth="1"/>
    <col min="775" max="775" width="8.1796875" style="3" customWidth="1"/>
    <col min="776" max="776" width="7" style="3" customWidth="1"/>
    <col min="777" max="777" width="8" style="3" customWidth="1"/>
    <col min="778" max="778" width="7.26953125" style="3" customWidth="1"/>
    <col min="779" max="779" width="8" style="3" customWidth="1"/>
    <col min="780" max="780" width="12.1796875" style="3" customWidth="1"/>
    <col min="781" max="782" width="9.7265625" style="3" customWidth="1"/>
    <col min="783" max="783" width="9.81640625" style="3" customWidth="1"/>
    <col min="784" max="784" width="9" style="3" customWidth="1"/>
    <col min="785" max="785" width="6.81640625" style="3" customWidth="1"/>
    <col min="786" max="786" width="7.81640625" style="3" customWidth="1"/>
    <col min="787" max="788" width="0" style="3" hidden="1" customWidth="1"/>
    <col min="789" max="789" width="12.81640625" style="3" customWidth="1"/>
    <col min="790" max="1006" width="9.1796875" style="3" customWidth="1"/>
    <col min="1007" max="1025" width="4.1796875" style="3"/>
    <col min="1026" max="1026" width="13.1796875" style="3" customWidth="1"/>
    <col min="1027" max="1027" width="8.7265625" style="3" customWidth="1"/>
    <col min="1028" max="1029" width="7.7265625" style="3" customWidth="1"/>
    <col min="1030" max="1030" width="7.81640625" style="3" customWidth="1"/>
    <col min="1031" max="1031" width="8.1796875" style="3" customWidth="1"/>
    <col min="1032" max="1032" width="7" style="3" customWidth="1"/>
    <col min="1033" max="1033" width="8" style="3" customWidth="1"/>
    <col min="1034" max="1034" width="7.26953125" style="3" customWidth="1"/>
    <col min="1035" max="1035" width="8" style="3" customWidth="1"/>
    <col min="1036" max="1036" width="12.1796875" style="3" customWidth="1"/>
    <col min="1037" max="1038" width="9.7265625" style="3" customWidth="1"/>
    <col min="1039" max="1039" width="9.81640625" style="3" customWidth="1"/>
    <col min="1040" max="1040" width="9" style="3" customWidth="1"/>
    <col min="1041" max="1041" width="6.81640625" style="3" customWidth="1"/>
    <col min="1042" max="1042" width="7.81640625" style="3" customWidth="1"/>
    <col min="1043" max="1044" width="0" style="3" hidden="1" customWidth="1"/>
    <col min="1045" max="1045" width="12.81640625" style="3" customWidth="1"/>
    <col min="1046" max="1262" width="9.1796875" style="3" customWidth="1"/>
    <col min="1263" max="1281" width="4.1796875" style="3"/>
    <col min="1282" max="1282" width="13.1796875" style="3" customWidth="1"/>
    <col min="1283" max="1283" width="8.7265625" style="3" customWidth="1"/>
    <col min="1284" max="1285" width="7.7265625" style="3" customWidth="1"/>
    <col min="1286" max="1286" width="7.81640625" style="3" customWidth="1"/>
    <col min="1287" max="1287" width="8.1796875" style="3" customWidth="1"/>
    <col min="1288" max="1288" width="7" style="3" customWidth="1"/>
    <col min="1289" max="1289" width="8" style="3" customWidth="1"/>
    <col min="1290" max="1290" width="7.26953125" style="3" customWidth="1"/>
    <col min="1291" max="1291" width="8" style="3" customWidth="1"/>
    <col min="1292" max="1292" width="12.1796875" style="3" customWidth="1"/>
    <col min="1293" max="1294" width="9.7265625" style="3" customWidth="1"/>
    <col min="1295" max="1295" width="9.81640625" style="3" customWidth="1"/>
    <col min="1296" max="1296" width="9" style="3" customWidth="1"/>
    <col min="1297" max="1297" width="6.81640625" style="3" customWidth="1"/>
    <col min="1298" max="1298" width="7.81640625" style="3" customWidth="1"/>
    <col min="1299" max="1300" width="0" style="3" hidden="1" customWidth="1"/>
    <col min="1301" max="1301" width="12.81640625" style="3" customWidth="1"/>
    <col min="1302" max="1518" width="9.1796875" style="3" customWidth="1"/>
    <col min="1519" max="1537" width="4.1796875" style="3"/>
    <col min="1538" max="1538" width="13.1796875" style="3" customWidth="1"/>
    <col min="1539" max="1539" width="8.7265625" style="3" customWidth="1"/>
    <col min="1540" max="1541" width="7.7265625" style="3" customWidth="1"/>
    <col min="1542" max="1542" width="7.81640625" style="3" customWidth="1"/>
    <col min="1543" max="1543" width="8.1796875" style="3" customWidth="1"/>
    <col min="1544" max="1544" width="7" style="3" customWidth="1"/>
    <col min="1545" max="1545" width="8" style="3" customWidth="1"/>
    <col min="1546" max="1546" width="7.26953125" style="3" customWidth="1"/>
    <col min="1547" max="1547" width="8" style="3" customWidth="1"/>
    <col min="1548" max="1548" width="12.1796875" style="3" customWidth="1"/>
    <col min="1549" max="1550" width="9.7265625" style="3" customWidth="1"/>
    <col min="1551" max="1551" width="9.81640625" style="3" customWidth="1"/>
    <col min="1552" max="1552" width="9" style="3" customWidth="1"/>
    <col min="1553" max="1553" width="6.81640625" style="3" customWidth="1"/>
    <col min="1554" max="1554" width="7.81640625" style="3" customWidth="1"/>
    <col min="1555" max="1556" width="0" style="3" hidden="1" customWidth="1"/>
    <col min="1557" max="1557" width="12.81640625" style="3" customWidth="1"/>
    <col min="1558" max="1774" width="9.1796875" style="3" customWidth="1"/>
    <col min="1775" max="1793" width="4.1796875" style="3"/>
    <col min="1794" max="1794" width="13.1796875" style="3" customWidth="1"/>
    <col min="1795" max="1795" width="8.7265625" style="3" customWidth="1"/>
    <col min="1796" max="1797" width="7.7265625" style="3" customWidth="1"/>
    <col min="1798" max="1798" width="7.81640625" style="3" customWidth="1"/>
    <col min="1799" max="1799" width="8.1796875" style="3" customWidth="1"/>
    <col min="1800" max="1800" width="7" style="3" customWidth="1"/>
    <col min="1801" max="1801" width="8" style="3" customWidth="1"/>
    <col min="1802" max="1802" width="7.26953125" style="3" customWidth="1"/>
    <col min="1803" max="1803" width="8" style="3" customWidth="1"/>
    <col min="1804" max="1804" width="12.1796875" style="3" customWidth="1"/>
    <col min="1805" max="1806" width="9.7265625" style="3" customWidth="1"/>
    <col min="1807" max="1807" width="9.81640625" style="3" customWidth="1"/>
    <col min="1808" max="1808" width="9" style="3" customWidth="1"/>
    <col min="1809" max="1809" width="6.81640625" style="3" customWidth="1"/>
    <col min="1810" max="1810" width="7.81640625" style="3" customWidth="1"/>
    <col min="1811" max="1812" width="0" style="3" hidden="1" customWidth="1"/>
    <col min="1813" max="1813" width="12.81640625" style="3" customWidth="1"/>
    <col min="1814" max="2030" width="9.1796875" style="3" customWidth="1"/>
    <col min="2031" max="2049" width="4.1796875" style="3"/>
    <col min="2050" max="2050" width="13.1796875" style="3" customWidth="1"/>
    <col min="2051" max="2051" width="8.7265625" style="3" customWidth="1"/>
    <col min="2052" max="2053" width="7.7265625" style="3" customWidth="1"/>
    <col min="2054" max="2054" width="7.81640625" style="3" customWidth="1"/>
    <col min="2055" max="2055" width="8.1796875" style="3" customWidth="1"/>
    <col min="2056" max="2056" width="7" style="3" customWidth="1"/>
    <col min="2057" max="2057" width="8" style="3" customWidth="1"/>
    <col min="2058" max="2058" width="7.26953125" style="3" customWidth="1"/>
    <col min="2059" max="2059" width="8" style="3" customWidth="1"/>
    <col min="2060" max="2060" width="12.1796875" style="3" customWidth="1"/>
    <col min="2061" max="2062" width="9.7265625" style="3" customWidth="1"/>
    <col min="2063" max="2063" width="9.81640625" style="3" customWidth="1"/>
    <col min="2064" max="2064" width="9" style="3" customWidth="1"/>
    <col min="2065" max="2065" width="6.81640625" style="3" customWidth="1"/>
    <col min="2066" max="2066" width="7.81640625" style="3" customWidth="1"/>
    <col min="2067" max="2068" width="0" style="3" hidden="1" customWidth="1"/>
    <col min="2069" max="2069" width="12.81640625" style="3" customWidth="1"/>
    <col min="2070" max="2286" width="9.1796875" style="3" customWidth="1"/>
    <col min="2287" max="2305" width="4.1796875" style="3"/>
    <col min="2306" max="2306" width="13.1796875" style="3" customWidth="1"/>
    <col min="2307" max="2307" width="8.7265625" style="3" customWidth="1"/>
    <col min="2308" max="2309" width="7.7265625" style="3" customWidth="1"/>
    <col min="2310" max="2310" width="7.81640625" style="3" customWidth="1"/>
    <col min="2311" max="2311" width="8.1796875" style="3" customWidth="1"/>
    <col min="2312" max="2312" width="7" style="3" customWidth="1"/>
    <col min="2313" max="2313" width="8" style="3" customWidth="1"/>
    <col min="2314" max="2314" width="7.26953125" style="3" customWidth="1"/>
    <col min="2315" max="2315" width="8" style="3" customWidth="1"/>
    <col min="2316" max="2316" width="12.1796875" style="3" customWidth="1"/>
    <col min="2317" max="2318" width="9.7265625" style="3" customWidth="1"/>
    <col min="2319" max="2319" width="9.81640625" style="3" customWidth="1"/>
    <col min="2320" max="2320" width="9" style="3" customWidth="1"/>
    <col min="2321" max="2321" width="6.81640625" style="3" customWidth="1"/>
    <col min="2322" max="2322" width="7.81640625" style="3" customWidth="1"/>
    <col min="2323" max="2324" width="0" style="3" hidden="1" customWidth="1"/>
    <col min="2325" max="2325" width="12.81640625" style="3" customWidth="1"/>
    <col min="2326" max="2542" width="9.1796875" style="3" customWidth="1"/>
    <col min="2543" max="2561" width="4.1796875" style="3"/>
    <col min="2562" max="2562" width="13.1796875" style="3" customWidth="1"/>
    <col min="2563" max="2563" width="8.7265625" style="3" customWidth="1"/>
    <col min="2564" max="2565" width="7.7265625" style="3" customWidth="1"/>
    <col min="2566" max="2566" width="7.81640625" style="3" customWidth="1"/>
    <col min="2567" max="2567" width="8.1796875" style="3" customWidth="1"/>
    <col min="2568" max="2568" width="7" style="3" customWidth="1"/>
    <col min="2569" max="2569" width="8" style="3" customWidth="1"/>
    <col min="2570" max="2570" width="7.26953125" style="3" customWidth="1"/>
    <col min="2571" max="2571" width="8" style="3" customWidth="1"/>
    <col min="2572" max="2572" width="12.1796875" style="3" customWidth="1"/>
    <col min="2573" max="2574" width="9.7265625" style="3" customWidth="1"/>
    <col min="2575" max="2575" width="9.81640625" style="3" customWidth="1"/>
    <col min="2576" max="2576" width="9" style="3" customWidth="1"/>
    <col min="2577" max="2577" width="6.81640625" style="3" customWidth="1"/>
    <col min="2578" max="2578" width="7.81640625" style="3" customWidth="1"/>
    <col min="2579" max="2580" width="0" style="3" hidden="1" customWidth="1"/>
    <col min="2581" max="2581" width="12.81640625" style="3" customWidth="1"/>
    <col min="2582" max="2798" width="9.1796875" style="3" customWidth="1"/>
    <col min="2799" max="2817" width="4.1796875" style="3"/>
    <col min="2818" max="2818" width="13.1796875" style="3" customWidth="1"/>
    <col min="2819" max="2819" width="8.7265625" style="3" customWidth="1"/>
    <col min="2820" max="2821" width="7.7265625" style="3" customWidth="1"/>
    <col min="2822" max="2822" width="7.81640625" style="3" customWidth="1"/>
    <col min="2823" max="2823" width="8.1796875" style="3" customWidth="1"/>
    <col min="2824" max="2824" width="7" style="3" customWidth="1"/>
    <col min="2825" max="2825" width="8" style="3" customWidth="1"/>
    <col min="2826" max="2826" width="7.26953125" style="3" customWidth="1"/>
    <col min="2827" max="2827" width="8" style="3" customWidth="1"/>
    <col min="2828" max="2828" width="12.1796875" style="3" customWidth="1"/>
    <col min="2829" max="2830" width="9.7265625" style="3" customWidth="1"/>
    <col min="2831" max="2831" width="9.81640625" style="3" customWidth="1"/>
    <col min="2832" max="2832" width="9" style="3" customWidth="1"/>
    <col min="2833" max="2833" width="6.81640625" style="3" customWidth="1"/>
    <col min="2834" max="2834" width="7.81640625" style="3" customWidth="1"/>
    <col min="2835" max="2836" width="0" style="3" hidden="1" customWidth="1"/>
    <col min="2837" max="2837" width="12.81640625" style="3" customWidth="1"/>
    <col min="2838" max="3054" width="9.1796875" style="3" customWidth="1"/>
    <col min="3055" max="3073" width="4.1796875" style="3"/>
    <col min="3074" max="3074" width="13.1796875" style="3" customWidth="1"/>
    <col min="3075" max="3075" width="8.7265625" style="3" customWidth="1"/>
    <col min="3076" max="3077" width="7.7265625" style="3" customWidth="1"/>
    <col min="3078" max="3078" width="7.81640625" style="3" customWidth="1"/>
    <col min="3079" max="3079" width="8.1796875" style="3" customWidth="1"/>
    <col min="3080" max="3080" width="7" style="3" customWidth="1"/>
    <col min="3081" max="3081" width="8" style="3" customWidth="1"/>
    <col min="3082" max="3082" width="7.26953125" style="3" customWidth="1"/>
    <col min="3083" max="3083" width="8" style="3" customWidth="1"/>
    <col min="3084" max="3084" width="12.1796875" style="3" customWidth="1"/>
    <col min="3085" max="3086" width="9.7265625" style="3" customWidth="1"/>
    <col min="3087" max="3087" width="9.81640625" style="3" customWidth="1"/>
    <col min="3088" max="3088" width="9" style="3" customWidth="1"/>
    <col min="3089" max="3089" width="6.81640625" style="3" customWidth="1"/>
    <col min="3090" max="3090" width="7.81640625" style="3" customWidth="1"/>
    <col min="3091" max="3092" width="0" style="3" hidden="1" customWidth="1"/>
    <col min="3093" max="3093" width="12.81640625" style="3" customWidth="1"/>
    <col min="3094" max="3310" width="9.1796875" style="3" customWidth="1"/>
    <col min="3311" max="3329" width="4.1796875" style="3"/>
    <col min="3330" max="3330" width="13.1796875" style="3" customWidth="1"/>
    <col min="3331" max="3331" width="8.7265625" style="3" customWidth="1"/>
    <col min="3332" max="3333" width="7.7265625" style="3" customWidth="1"/>
    <col min="3334" max="3334" width="7.81640625" style="3" customWidth="1"/>
    <col min="3335" max="3335" width="8.1796875" style="3" customWidth="1"/>
    <col min="3336" max="3336" width="7" style="3" customWidth="1"/>
    <col min="3337" max="3337" width="8" style="3" customWidth="1"/>
    <col min="3338" max="3338" width="7.26953125" style="3" customWidth="1"/>
    <col min="3339" max="3339" width="8" style="3" customWidth="1"/>
    <col min="3340" max="3340" width="12.1796875" style="3" customWidth="1"/>
    <col min="3341" max="3342" width="9.7265625" style="3" customWidth="1"/>
    <col min="3343" max="3343" width="9.81640625" style="3" customWidth="1"/>
    <col min="3344" max="3344" width="9" style="3" customWidth="1"/>
    <col min="3345" max="3345" width="6.81640625" style="3" customWidth="1"/>
    <col min="3346" max="3346" width="7.81640625" style="3" customWidth="1"/>
    <col min="3347" max="3348" width="0" style="3" hidden="1" customWidth="1"/>
    <col min="3349" max="3349" width="12.81640625" style="3" customWidth="1"/>
    <col min="3350" max="3566" width="9.1796875" style="3" customWidth="1"/>
    <col min="3567" max="3585" width="4.1796875" style="3"/>
    <col min="3586" max="3586" width="13.1796875" style="3" customWidth="1"/>
    <col min="3587" max="3587" width="8.7265625" style="3" customWidth="1"/>
    <col min="3588" max="3589" width="7.7265625" style="3" customWidth="1"/>
    <col min="3590" max="3590" width="7.81640625" style="3" customWidth="1"/>
    <col min="3591" max="3591" width="8.1796875" style="3" customWidth="1"/>
    <col min="3592" max="3592" width="7" style="3" customWidth="1"/>
    <col min="3593" max="3593" width="8" style="3" customWidth="1"/>
    <col min="3594" max="3594" width="7.26953125" style="3" customWidth="1"/>
    <col min="3595" max="3595" width="8" style="3" customWidth="1"/>
    <col min="3596" max="3596" width="12.1796875" style="3" customWidth="1"/>
    <col min="3597" max="3598" width="9.7265625" style="3" customWidth="1"/>
    <col min="3599" max="3599" width="9.81640625" style="3" customWidth="1"/>
    <col min="3600" max="3600" width="9" style="3" customWidth="1"/>
    <col min="3601" max="3601" width="6.81640625" style="3" customWidth="1"/>
    <col min="3602" max="3602" width="7.81640625" style="3" customWidth="1"/>
    <col min="3603" max="3604" width="0" style="3" hidden="1" customWidth="1"/>
    <col min="3605" max="3605" width="12.81640625" style="3" customWidth="1"/>
    <col min="3606" max="3822" width="9.1796875" style="3" customWidth="1"/>
    <col min="3823" max="3841" width="4.1796875" style="3"/>
    <col min="3842" max="3842" width="13.1796875" style="3" customWidth="1"/>
    <col min="3843" max="3843" width="8.7265625" style="3" customWidth="1"/>
    <col min="3844" max="3845" width="7.7265625" style="3" customWidth="1"/>
    <col min="3846" max="3846" width="7.81640625" style="3" customWidth="1"/>
    <col min="3847" max="3847" width="8.1796875" style="3" customWidth="1"/>
    <col min="3848" max="3848" width="7" style="3" customWidth="1"/>
    <col min="3849" max="3849" width="8" style="3" customWidth="1"/>
    <col min="3850" max="3850" width="7.26953125" style="3" customWidth="1"/>
    <col min="3851" max="3851" width="8" style="3" customWidth="1"/>
    <col min="3852" max="3852" width="12.1796875" style="3" customWidth="1"/>
    <col min="3853" max="3854" width="9.7265625" style="3" customWidth="1"/>
    <col min="3855" max="3855" width="9.81640625" style="3" customWidth="1"/>
    <col min="3856" max="3856" width="9" style="3" customWidth="1"/>
    <col min="3857" max="3857" width="6.81640625" style="3" customWidth="1"/>
    <col min="3858" max="3858" width="7.81640625" style="3" customWidth="1"/>
    <col min="3859" max="3860" width="0" style="3" hidden="1" customWidth="1"/>
    <col min="3861" max="3861" width="12.81640625" style="3" customWidth="1"/>
    <col min="3862" max="4078" width="9.1796875" style="3" customWidth="1"/>
    <col min="4079" max="4097" width="4.1796875" style="3"/>
    <col min="4098" max="4098" width="13.1796875" style="3" customWidth="1"/>
    <col min="4099" max="4099" width="8.7265625" style="3" customWidth="1"/>
    <col min="4100" max="4101" width="7.7265625" style="3" customWidth="1"/>
    <col min="4102" max="4102" width="7.81640625" style="3" customWidth="1"/>
    <col min="4103" max="4103" width="8.1796875" style="3" customWidth="1"/>
    <col min="4104" max="4104" width="7" style="3" customWidth="1"/>
    <col min="4105" max="4105" width="8" style="3" customWidth="1"/>
    <col min="4106" max="4106" width="7.26953125" style="3" customWidth="1"/>
    <col min="4107" max="4107" width="8" style="3" customWidth="1"/>
    <col min="4108" max="4108" width="12.1796875" style="3" customWidth="1"/>
    <col min="4109" max="4110" width="9.7265625" style="3" customWidth="1"/>
    <col min="4111" max="4111" width="9.81640625" style="3" customWidth="1"/>
    <col min="4112" max="4112" width="9" style="3" customWidth="1"/>
    <col min="4113" max="4113" width="6.81640625" style="3" customWidth="1"/>
    <col min="4114" max="4114" width="7.81640625" style="3" customWidth="1"/>
    <col min="4115" max="4116" width="0" style="3" hidden="1" customWidth="1"/>
    <col min="4117" max="4117" width="12.81640625" style="3" customWidth="1"/>
    <col min="4118" max="4334" width="9.1796875" style="3" customWidth="1"/>
    <col min="4335" max="4353" width="4.1796875" style="3"/>
    <col min="4354" max="4354" width="13.1796875" style="3" customWidth="1"/>
    <col min="4355" max="4355" width="8.7265625" style="3" customWidth="1"/>
    <col min="4356" max="4357" width="7.7265625" style="3" customWidth="1"/>
    <col min="4358" max="4358" width="7.81640625" style="3" customWidth="1"/>
    <col min="4359" max="4359" width="8.1796875" style="3" customWidth="1"/>
    <col min="4360" max="4360" width="7" style="3" customWidth="1"/>
    <col min="4361" max="4361" width="8" style="3" customWidth="1"/>
    <col min="4362" max="4362" width="7.26953125" style="3" customWidth="1"/>
    <col min="4363" max="4363" width="8" style="3" customWidth="1"/>
    <col min="4364" max="4364" width="12.1796875" style="3" customWidth="1"/>
    <col min="4365" max="4366" width="9.7265625" style="3" customWidth="1"/>
    <col min="4367" max="4367" width="9.81640625" style="3" customWidth="1"/>
    <col min="4368" max="4368" width="9" style="3" customWidth="1"/>
    <col min="4369" max="4369" width="6.81640625" style="3" customWidth="1"/>
    <col min="4370" max="4370" width="7.81640625" style="3" customWidth="1"/>
    <col min="4371" max="4372" width="0" style="3" hidden="1" customWidth="1"/>
    <col min="4373" max="4373" width="12.81640625" style="3" customWidth="1"/>
    <col min="4374" max="4590" width="9.1796875" style="3" customWidth="1"/>
    <col min="4591" max="4609" width="4.1796875" style="3"/>
    <col min="4610" max="4610" width="13.1796875" style="3" customWidth="1"/>
    <col min="4611" max="4611" width="8.7265625" style="3" customWidth="1"/>
    <col min="4612" max="4613" width="7.7265625" style="3" customWidth="1"/>
    <col min="4614" max="4614" width="7.81640625" style="3" customWidth="1"/>
    <col min="4615" max="4615" width="8.1796875" style="3" customWidth="1"/>
    <col min="4616" max="4616" width="7" style="3" customWidth="1"/>
    <col min="4617" max="4617" width="8" style="3" customWidth="1"/>
    <col min="4618" max="4618" width="7.26953125" style="3" customWidth="1"/>
    <col min="4619" max="4619" width="8" style="3" customWidth="1"/>
    <col min="4620" max="4620" width="12.1796875" style="3" customWidth="1"/>
    <col min="4621" max="4622" width="9.7265625" style="3" customWidth="1"/>
    <col min="4623" max="4623" width="9.81640625" style="3" customWidth="1"/>
    <col min="4624" max="4624" width="9" style="3" customWidth="1"/>
    <col min="4625" max="4625" width="6.81640625" style="3" customWidth="1"/>
    <col min="4626" max="4626" width="7.81640625" style="3" customWidth="1"/>
    <col min="4627" max="4628" width="0" style="3" hidden="1" customWidth="1"/>
    <col min="4629" max="4629" width="12.81640625" style="3" customWidth="1"/>
    <col min="4630" max="4846" width="9.1796875" style="3" customWidth="1"/>
    <col min="4847" max="4865" width="4.1796875" style="3"/>
    <col min="4866" max="4866" width="13.1796875" style="3" customWidth="1"/>
    <col min="4867" max="4867" width="8.7265625" style="3" customWidth="1"/>
    <col min="4868" max="4869" width="7.7265625" style="3" customWidth="1"/>
    <col min="4870" max="4870" width="7.81640625" style="3" customWidth="1"/>
    <col min="4871" max="4871" width="8.1796875" style="3" customWidth="1"/>
    <col min="4872" max="4872" width="7" style="3" customWidth="1"/>
    <col min="4873" max="4873" width="8" style="3" customWidth="1"/>
    <col min="4874" max="4874" width="7.26953125" style="3" customWidth="1"/>
    <col min="4875" max="4875" width="8" style="3" customWidth="1"/>
    <col min="4876" max="4876" width="12.1796875" style="3" customWidth="1"/>
    <col min="4877" max="4878" width="9.7265625" style="3" customWidth="1"/>
    <col min="4879" max="4879" width="9.81640625" style="3" customWidth="1"/>
    <col min="4880" max="4880" width="9" style="3" customWidth="1"/>
    <col min="4881" max="4881" width="6.81640625" style="3" customWidth="1"/>
    <col min="4882" max="4882" width="7.81640625" style="3" customWidth="1"/>
    <col min="4883" max="4884" width="0" style="3" hidden="1" customWidth="1"/>
    <col min="4885" max="4885" width="12.81640625" style="3" customWidth="1"/>
    <col min="4886" max="5102" width="9.1796875" style="3" customWidth="1"/>
    <col min="5103" max="5121" width="4.1796875" style="3"/>
    <col min="5122" max="5122" width="13.1796875" style="3" customWidth="1"/>
    <col min="5123" max="5123" width="8.7265625" style="3" customWidth="1"/>
    <col min="5124" max="5125" width="7.7265625" style="3" customWidth="1"/>
    <col min="5126" max="5126" width="7.81640625" style="3" customWidth="1"/>
    <col min="5127" max="5127" width="8.1796875" style="3" customWidth="1"/>
    <col min="5128" max="5128" width="7" style="3" customWidth="1"/>
    <col min="5129" max="5129" width="8" style="3" customWidth="1"/>
    <col min="5130" max="5130" width="7.26953125" style="3" customWidth="1"/>
    <col min="5131" max="5131" width="8" style="3" customWidth="1"/>
    <col min="5132" max="5132" width="12.1796875" style="3" customWidth="1"/>
    <col min="5133" max="5134" width="9.7265625" style="3" customWidth="1"/>
    <col min="5135" max="5135" width="9.81640625" style="3" customWidth="1"/>
    <col min="5136" max="5136" width="9" style="3" customWidth="1"/>
    <col min="5137" max="5137" width="6.81640625" style="3" customWidth="1"/>
    <col min="5138" max="5138" width="7.81640625" style="3" customWidth="1"/>
    <col min="5139" max="5140" width="0" style="3" hidden="1" customWidth="1"/>
    <col min="5141" max="5141" width="12.81640625" style="3" customWidth="1"/>
    <col min="5142" max="5358" width="9.1796875" style="3" customWidth="1"/>
    <col min="5359" max="5377" width="4.1796875" style="3"/>
    <col min="5378" max="5378" width="13.1796875" style="3" customWidth="1"/>
    <col min="5379" max="5379" width="8.7265625" style="3" customWidth="1"/>
    <col min="5380" max="5381" width="7.7265625" style="3" customWidth="1"/>
    <col min="5382" max="5382" width="7.81640625" style="3" customWidth="1"/>
    <col min="5383" max="5383" width="8.1796875" style="3" customWidth="1"/>
    <col min="5384" max="5384" width="7" style="3" customWidth="1"/>
    <col min="5385" max="5385" width="8" style="3" customWidth="1"/>
    <col min="5386" max="5386" width="7.26953125" style="3" customWidth="1"/>
    <col min="5387" max="5387" width="8" style="3" customWidth="1"/>
    <col min="5388" max="5388" width="12.1796875" style="3" customWidth="1"/>
    <col min="5389" max="5390" width="9.7265625" style="3" customWidth="1"/>
    <col min="5391" max="5391" width="9.81640625" style="3" customWidth="1"/>
    <col min="5392" max="5392" width="9" style="3" customWidth="1"/>
    <col min="5393" max="5393" width="6.81640625" style="3" customWidth="1"/>
    <col min="5394" max="5394" width="7.81640625" style="3" customWidth="1"/>
    <col min="5395" max="5396" width="0" style="3" hidden="1" customWidth="1"/>
    <col min="5397" max="5397" width="12.81640625" style="3" customWidth="1"/>
    <col min="5398" max="5614" width="9.1796875" style="3" customWidth="1"/>
    <col min="5615" max="5633" width="4.1796875" style="3"/>
    <col min="5634" max="5634" width="13.1796875" style="3" customWidth="1"/>
    <col min="5635" max="5635" width="8.7265625" style="3" customWidth="1"/>
    <col min="5636" max="5637" width="7.7265625" style="3" customWidth="1"/>
    <col min="5638" max="5638" width="7.81640625" style="3" customWidth="1"/>
    <col min="5639" max="5639" width="8.1796875" style="3" customWidth="1"/>
    <col min="5640" max="5640" width="7" style="3" customWidth="1"/>
    <col min="5641" max="5641" width="8" style="3" customWidth="1"/>
    <col min="5642" max="5642" width="7.26953125" style="3" customWidth="1"/>
    <col min="5643" max="5643" width="8" style="3" customWidth="1"/>
    <col min="5644" max="5644" width="12.1796875" style="3" customWidth="1"/>
    <col min="5645" max="5646" width="9.7265625" style="3" customWidth="1"/>
    <col min="5647" max="5647" width="9.81640625" style="3" customWidth="1"/>
    <col min="5648" max="5648" width="9" style="3" customWidth="1"/>
    <col min="5649" max="5649" width="6.81640625" style="3" customWidth="1"/>
    <col min="5650" max="5650" width="7.81640625" style="3" customWidth="1"/>
    <col min="5651" max="5652" width="0" style="3" hidden="1" customWidth="1"/>
    <col min="5653" max="5653" width="12.81640625" style="3" customWidth="1"/>
    <col min="5654" max="5870" width="9.1796875" style="3" customWidth="1"/>
    <col min="5871" max="5889" width="4.1796875" style="3"/>
    <col min="5890" max="5890" width="13.1796875" style="3" customWidth="1"/>
    <col min="5891" max="5891" width="8.7265625" style="3" customWidth="1"/>
    <col min="5892" max="5893" width="7.7265625" style="3" customWidth="1"/>
    <col min="5894" max="5894" width="7.81640625" style="3" customWidth="1"/>
    <col min="5895" max="5895" width="8.1796875" style="3" customWidth="1"/>
    <col min="5896" max="5896" width="7" style="3" customWidth="1"/>
    <col min="5897" max="5897" width="8" style="3" customWidth="1"/>
    <col min="5898" max="5898" width="7.26953125" style="3" customWidth="1"/>
    <col min="5899" max="5899" width="8" style="3" customWidth="1"/>
    <col min="5900" max="5900" width="12.1796875" style="3" customWidth="1"/>
    <col min="5901" max="5902" width="9.7265625" style="3" customWidth="1"/>
    <col min="5903" max="5903" width="9.81640625" style="3" customWidth="1"/>
    <col min="5904" max="5904" width="9" style="3" customWidth="1"/>
    <col min="5905" max="5905" width="6.81640625" style="3" customWidth="1"/>
    <col min="5906" max="5906" width="7.81640625" style="3" customWidth="1"/>
    <col min="5907" max="5908" width="0" style="3" hidden="1" customWidth="1"/>
    <col min="5909" max="5909" width="12.81640625" style="3" customWidth="1"/>
    <col min="5910" max="6126" width="9.1796875" style="3" customWidth="1"/>
    <col min="6127" max="6145" width="4.1796875" style="3"/>
    <col min="6146" max="6146" width="13.1796875" style="3" customWidth="1"/>
    <col min="6147" max="6147" width="8.7265625" style="3" customWidth="1"/>
    <col min="6148" max="6149" width="7.7265625" style="3" customWidth="1"/>
    <col min="6150" max="6150" width="7.81640625" style="3" customWidth="1"/>
    <col min="6151" max="6151" width="8.1796875" style="3" customWidth="1"/>
    <col min="6152" max="6152" width="7" style="3" customWidth="1"/>
    <col min="6153" max="6153" width="8" style="3" customWidth="1"/>
    <col min="6154" max="6154" width="7.26953125" style="3" customWidth="1"/>
    <col min="6155" max="6155" width="8" style="3" customWidth="1"/>
    <col min="6156" max="6156" width="12.1796875" style="3" customWidth="1"/>
    <col min="6157" max="6158" width="9.7265625" style="3" customWidth="1"/>
    <col min="6159" max="6159" width="9.81640625" style="3" customWidth="1"/>
    <col min="6160" max="6160" width="9" style="3" customWidth="1"/>
    <col min="6161" max="6161" width="6.81640625" style="3" customWidth="1"/>
    <col min="6162" max="6162" width="7.81640625" style="3" customWidth="1"/>
    <col min="6163" max="6164" width="0" style="3" hidden="1" customWidth="1"/>
    <col min="6165" max="6165" width="12.81640625" style="3" customWidth="1"/>
    <col min="6166" max="6382" width="9.1796875" style="3" customWidth="1"/>
    <col min="6383" max="6401" width="4.1796875" style="3"/>
    <col min="6402" max="6402" width="13.1796875" style="3" customWidth="1"/>
    <col min="6403" max="6403" width="8.7265625" style="3" customWidth="1"/>
    <col min="6404" max="6405" width="7.7265625" style="3" customWidth="1"/>
    <col min="6406" max="6406" width="7.81640625" style="3" customWidth="1"/>
    <col min="6407" max="6407" width="8.1796875" style="3" customWidth="1"/>
    <col min="6408" max="6408" width="7" style="3" customWidth="1"/>
    <col min="6409" max="6409" width="8" style="3" customWidth="1"/>
    <col min="6410" max="6410" width="7.26953125" style="3" customWidth="1"/>
    <col min="6411" max="6411" width="8" style="3" customWidth="1"/>
    <col min="6412" max="6412" width="12.1796875" style="3" customWidth="1"/>
    <col min="6413" max="6414" width="9.7265625" style="3" customWidth="1"/>
    <col min="6415" max="6415" width="9.81640625" style="3" customWidth="1"/>
    <col min="6416" max="6416" width="9" style="3" customWidth="1"/>
    <col min="6417" max="6417" width="6.81640625" style="3" customWidth="1"/>
    <col min="6418" max="6418" width="7.81640625" style="3" customWidth="1"/>
    <col min="6419" max="6420" width="0" style="3" hidden="1" customWidth="1"/>
    <col min="6421" max="6421" width="12.81640625" style="3" customWidth="1"/>
    <col min="6422" max="6638" width="9.1796875" style="3" customWidth="1"/>
    <col min="6639" max="6657" width="4.1796875" style="3"/>
    <col min="6658" max="6658" width="13.1796875" style="3" customWidth="1"/>
    <col min="6659" max="6659" width="8.7265625" style="3" customWidth="1"/>
    <col min="6660" max="6661" width="7.7265625" style="3" customWidth="1"/>
    <col min="6662" max="6662" width="7.81640625" style="3" customWidth="1"/>
    <col min="6663" max="6663" width="8.1796875" style="3" customWidth="1"/>
    <col min="6664" max="6664" width="7" style="3" customWidth="1"/>
    <col min="6665" max="6665" width="8" style="3" customWidth="1"/>
    <col min="6666" max="6666" width="7.26953125" style="3" customWidth="1"/>
    <col min="6667" max="6667" width="8" style="3" customWidth="1"/>
    <col min="6668" max="6668" width="12.1796875" style="3" customWidth="1"/>
    <col min="6669" max="6670" width="9.7265625" style="3" customWidth="1"/>
    <col min="6671" max="6671" width="9.81640625" style="3" customWidth="1"/>
    <col min="6672" max="6672" width="9" style="3" customWidth="1"/>
    <col min="6673" max="6673" width="6.81640625" style="3" customWidth="1"/>
    <col min="6674" max="6674" width="7.81640625" style="3" customWidth="1"/>
    <col min="6675" max="6676" width="0" style="3" hidden="1" customWidth="1"/>
    <col min="6677" max="6677" width="12.81640625" style="3" customWidth="1"/>
    <col min="6678" max="6894" width="9.1796875" style="3" customWidth="1"/>
    <col min="6895" max="6913" width="4.1796875" style="3"/>
    <col min="6914" max="6914" width="13.1796875" style="3" customWidth="1"/>
    <col min="6915" max="6915" width="8.7265625" style="3" customWidth="1"/>
    <col min="6916" max="6917" width="7.7265625" style="3" customWidth="1"/>
    <col min="6918" max="6918" width="7.81640625" style="3" customWidth="1"/>
    <col min="6919" max="6919" width="8.1796875" style="3" customWidth="1"/>
    <col min="6920" max="6920" width="7" style="3" customWidth="1"/>
    <col min="6921" max="6921" width="8" style="3" customWidth="1"/>
    <col min="6922" max="6922" width="7.26953125" style="3" customWidth="1"/>
    <col min="6923" max="6923" width="8" style="3" customWidth="1"/>
    <col min="6924" max="6924" width="12.1796875" style="3" customWidth="1"/>
    <col min="6925" max="6926" width="9.7265625" style="3" customWidth="1"/>
    <col min="6927" max="6927" width="9.81640625" style="3" customWidth="1"/>
    <col min="6928" max="6928" width="9" style="3" customWidth="1"/>
    <col min="6929" max="6929" width="6.81640625" style="3" customWidth="1"/>
    <col min="6930" max="6930" width="7.81640625" style="3" customWidth="1"/>
    <col min="6931" max="6932" width="0" style="3" hidden="1" customWidth="1"/>
    <col min="6933" max="6933" width="12.81640625" style="3" customWidth="1"/>
    <col min="6934" max="7150" width="9.1796875" style="3" customWidth="1"/>
    <col min="7151" max="7169" width="4.1796875" style="3"/>
    <col min="7170" max="7170" width="13.1796875" style="3" customWidth="1"/>
    <col min="7171" max="7171" width="8.7265625" style="3" customWidth="1"/>
    <col min="7172" max="7173" width="7.7265625" style="3" customWidth="1"/>
    <col min="7174" max="7174" width="7.81640625" style="3" customWidth="1"/>
    <col min="7175" max="7175" width="8.1796875" style="3" customWidth="1"/>
    <col min="7176" max="7176" width="7" style="3" customWidth="1"/>
    <col min="7177" max="7177" width="8" style="3" customWidth="1"/>
    <col min="7178" max="7178" width="7.26953125" style="3" customWidth="1"/>
    <col min="7179" max="7179" width="8" style="3" customWidth="1"/>
    <col min="7180" max="7180" width="12.1796875" style="3" customWidth="1"/>
    <col min="7181" max="7182" width="9.7265625" style="3" customWidth="1"/>
    <col min="7183" max="7183" width="9.81640625" style="3" customWidth="1"/>
    <col min="7184" max="7184" width="9" style="3" customWidth="1"/>
    <col min="7185" max="7185" width="6.81640625" style="3" customWidth="1"/>
    <col min="7186" max="7186" width="7.81640625" style="3" customWidth="1"/>
    <col min="7187" max="7188" width="0" style="3" hidden="1" customWidth="1"/>
    <col min="7189" max="7189" width="12.81640625" style="3" customWidth="1"/>
    <col min="7190" max="7406" width="9.1796875" style="3" customWidth="1"/>
    <col min="7407" max="7425" width="4.1796875" style="3"/>
    <col min="7426" max="7426" width="13.1796875" style="3" customWidth="1"/>
    <col min="7427" max="7427" width="8.7265625" style="3" customWidth="1"/>
    <col min="7428" max="7429" width="7.7265625" style="3" customWidth="1"/>
    <col min="7430" max="7430" width="7.81640625" style="3" customWidth="1"/>
    <col min="7431" max="7431" width="8.1796875" style="3" customWidth="1"/>
    <col min="7432" max="7432" width="7" style="3" customWidth="1"/>
    <col min="7433" max="7433" width="8" style="3" customWidth="1"/>
    <col min="7434" max="7434" width="7.26953125" style="3" customWidth="1"/>
    <col min="7435" max="7435" width="8" style="3" customWidth="1"/>
    <col min="7436" max="7436" width="12.1796875" style="3" customWidth="1"/>
    <col min="7437" max="7438" width="9.7265625" style="3" customWidth="1"/>
    <col min="7439" max="7439" width="9.81640625" style="3" customWidth="1"/>
    <col min="7440" max="7440" width="9" style="3" customWidth="1"/>
    <col min="7441" max="7441" width="6.81640625" style="3" customWidth="1"/>
    <col min="7442" max="7442" width="7.81640625" style="3" customWidth="1"/>
    <col min="7443" max="7444" width="0" style="3" hidden="1" customWidth="1"/>
    <col min="7445" max="7445" width="12.81640625" style="3" customWidth="1"/>
    <col min="7446" max="7662" width="9.1796875" style="3" customWidth="1"/>
    <col min="7663" max="7681" width="4.1796875" style="3"/>
    <col min="7682" max="7682" width="13.1796875" style="3" customWidth="1"/>
    <col min="7683" max="7683" width="8.7265625" style="3" customWidth="1"/>
    <col min="7684" max="7685" width="7.7265625" style="3" customWidth="1"/>
    <col min="7686" max="7686" width="7.81640625" style="3" customWidth="1"/>
    <col min="7687" max="7687" width="8.1796875" style="3" customWidth="1"/>
    <col min="7688" max="7688" width="7" style="3" customWidth="1"/>
    <col min="7689" max="7689" width="8" style="3" customWidth="1"/>
    <col min="7690" max="7690" width="7.26953125" style="3" customWidth="1"/>
    <col min="7691" max="7691" width="8" style="3" customWidth="1"/>
    <col min="7692" max="7692" width="12.1796875" style="3" customWidth="1"/>
    <col min="7693" max="7694" width="9.7265625" style="3" customWidth="1"/>
    <col min="7695" max="7695" width="9.81640625" style="3" customWidth="1"/>
    <col min="7696" max="7696" width="9" style="3" customWidth="1"/>
    <col min="7697" max="7697" width="6.81640625" style="3" customWidth="1"/>
    <col min="7698" max="7698" width="7.81640625" style="3" customWidth="1"/>
    <col min="7699" max="7700" width="0" style="3" hidden="1" customWidth="1"/>
    <col min="7701" max="7701" width="12.81640625" style="3" customWidth="1"/>
    <col min="7702" max="7918" width="9.1796875" style="3" customWidth="1"/>
    <col min="7919" max="7937" width="4.1796875" style="3"/>
    <col min="7938" max="7938" width="13.1796875" style="3" customWidth="1"/>
    <col min="7939" max="7939" width="8.7265625" style="3" customWidth="1"/>
    <col min="7940" max="7941" width="7.7265625" style="3" customWidth="1"/>
    <col min="7942" max="7942" width="7.81640625" style="3" customWidth="1"/>
    <col min="7943" max="7943" width="8.1796875" style="3" customWidth="1"/>
    <col min="7944" max="7944" width="7" style="3" customWidth="1"/>
    <col min="7945" max="7945" width="8" style="3" customWidth="1"/>
    <col min="7946" max="7946" width="7.26953125" style="3" customWidth="1"/>
    <col min="7947" max="7947" width="8" style="3" customWidth="1"/>
    <col min="7948" max="7948" width="12.1796875" style="3" customWidth="1"/>
    <col min="7949" max="7950" width="9.7265625" style="3" customWidth="1"/>
    <col min="7951" max="7951" width="9.81640625" style="3" customWidth="1"/>
    <col min="7952" max="7952" width="9" style="3" customWidth="1"/>
    <col min="7953" max="7953" width="6.81640625" style="3" customWidth="1"/>
    <col min="7954" max="7954" width="7.81640625" style="3" customWidth="1"/>
    <col min="7955" max="7956" width="0" style="3" hidden="1" customWidth="1"/>
    <col min="7957" max="7957" width="12.81640625" style="3" customWidth="1"/>
    <col min="7958" max="8174" width="9.1796875" style="3" customWidth="1"/>
    <col min="8175" max="8193" width="4.1796875" style="3"/>
    <col min="8194" max="8194" width="13.1796875" style="3" customWidth="1"/>
    <col min="8195" max="8195" width="8.7265625" style="3" customWidth="1"/>
    <col min="8196" max="8197" width="7.7265625" style="3" customWidth="1"/>
    <col min="8198" max="8198" width="7.81640625" style="3" customWidth="1"/>
    <col min="8199" max="8199" width="8.1796875" style="3" customWidth="1"/>
    <col min="8200" max="8200" width="7" style="3" customWidth="1"/>
    <col min="8201" max="8201" width="8" style="3" customWidth="1"/>
    <col min="8202" max="8202" width="7.26953125" style="3" customWidth="1"/>
    <col min="8203" max="8203" width="8" style="3" customWidth="1"/>
    <col min="8204" max="8204" width="12.1796875" style="3" customWidth="1"/>
    <col min="8205" max="8206" width="9.7265625" style="3" customWidth="1"/>
    <col min="8207" max="8207" width="9.81640625" style="3" customWidth="1"/>
    <col min="8208" max="8208" width="9" style="3" customWidth="1"/>
    <col min="8209" max="8209" width="6.81640625" style="3" customWidth="1"/>
    <col min="8210" max="8210" width="7.81640625" style="3" customWidth="1"/>
    <col min="8211" max="8212" width="0" style="3" hidden="1" customWidth="1"/>
    <col min="8213" max="8213" width="12.81640625" style="3" customWidth="1"/>
    <col min="8214" max="8430" width="9.1796875" style="3" customWidth="1"/>
    <col min="8431" max="8449" width="4.1796875" style="3"/>
    <col min="8450" max="8450" width="13.1796875" style="3" customWidth="1"/>
    <col min="8451" max="8451" width="8.7265625" style="3" customWidth="1"/>
    <col min="8452" max="8453" width="7.7265625" style="3" customWidth="1"/>
    <col min="8454" max="8454" width="7.81640625" style="3" customWidth="1"/>
    <col min="8455" max="8455" width="8.1796875" style="3" customWidth="1"/>
    <col min="8456" max="8456" width="7" style="3" customWidth="1"/>
    <col min="8457" max="8457" width="8" style="3" customWidth="1"/>
    <col min="8458" max="8458" width="7.26953125" style="3" customWidth="1"/>
    <col min="8459" max="8459" width="8" style="3" customWidth="1"/>
    <col min="8460" max="8460" width="12.1796875" style="3" customWidth="1"/>
    <col min="8461" max="8462" width="9.7265625" style="3" customWidth="1"/>
    <col min="8463" max="8463" width="9.81640625" style="3" customWidth="1"/>
    <col min="8464" max="8464" width="9" style="3" customWidth="1"/>
    <col min="8465" max="8465" width="6.81640625" style="3" customWidth="1"/>
    <col min="8466" max="8466" width="7.81640625" style="3" customWidth="1"/>
    <col min="8467" max="8468" width="0" style="3" hidden="1" customWidth="1"/>
    <col min="8469" max="8469" width="12.81640625" style="3" customWidth="1"/>
    <col min="8470" max="8686" width="9.1796875" style="3" customWidth="1"/>
    <col min="8687" max="8705" width="4.1796875" style="3"/>
    <col min="8706" max="8706" width="13.1796875" style="3" customWidth="1"/>
    <col min="8707" max="8707" width="8.7265625" style="3" customWidth="1"/>
    <col min="8708" max="8709" width="7.7265625" style="3" customWidth="1"/>
    <col min="8710" max="8710" width="7.81640625" style="3" customWidth="1"/>
    <col min="8711" max="8711" width="8.1796875" style="3" customWidth="1"/>
    <col min="8712" max="8712" width="7" style="3" customWidth="1"/>
    <col min="8713" max="8713" width="8" style="3" customWidth="1"/>
    <col min="8714" max="8714" width="7.26953125" style="3" customWidth="1"/>
    <col min="8715" max="8715" width="8" style="3" customWidth="1"/>
    <col min="8716" max="8716" width="12.1796875" style="3" customWidth="1"/>
    <col min="8717" max="8718" width="9.7265625" style="3" customWidth="1"/>
    <col min="8719" max="8719" width="9.81640625" style="3" customWidth="1"/>
    <col min="8720" max="8720" width="9" style="3" customWidth="1"/>
    <col min="8721" max="8721" width="6.81640625" style="3" customWidth="1"/>
    <col min="8722" max="8722" width="7.81640625" style="3" customWidth="1"/>
    <col min="8723" max="8724" width="0" style="3" hidden="1" customWidth="1"/>
    <col min="8725" max="8725" width="12.81640625" style="3" customWidth="1"/>
    <col min="8726" max="8942" width="9.1796875" style="3" customWidth="1"/>
    <col min="8943" max="8961" width="4.1796875" style="3"/>
    <col min="8962" max="8962" width="13.1796875" style="3" customWidth="1"/>
    <col min="8963" max="8963" width="8.7265625" style="3" customWidth="1"/>
    <col min="8964" max="8965" width="7.7265625" style="3" customWidth="1"/>
    <col min="8966" max="8966" width="7.81640625" style="3" customWidth="1"/>
    <col min="8967" max="8967" width="8.1796875" style="3" customWidth="1"/>
    <col min="8968" max="8968" width="7" style="3" customWidth="1"/>
    <col min="8969" max="8969" width="8" style="3" customWidth="1"/>
    <col min="8970" max="8970" width="7.26953125" style="3" customWidth="1"/>
    <col min="8971" max="8971" width="8" style="3" customWidth="1"/>
    <col min="8972" max="8972" width="12.1796875" style="3" customWidth="1"/>
    <col min="8973" max="8974" width="9.7265625" style="3" customWidth="1"/>
    <col min="8975" max="8975" width="9.81640625" style="3" customWidth="1"/>
    <col min="8976" max="8976" width="9" style="3" customWidth="1"/>
    <col min="8977" max="8977" width="6.81640625" style="3" customWidth="1"/>
    <col min="8978" max="8978" width="7.81640625" style="3" customWidth="1"/>
    <col min="8979" max="8980" width="0" style="3" hidden="1" customWidth="1"/>
    <col min="8981" max="8981" width="12.81640625" style="3" customWidth="1"/>
    <col min="8982" max="9198" width="9.1796875" style="3" customWidth="1"/>
    <col min="9199" max="9217" width="4.1796875" style="3"/>
    <col min="9218" max="9218" width="13.1796875" style="3" customWidth="1"/>
    <col min="9219" max="9219" width="8.7265625" style="3" customWidth="1"/>
    <col min="9220" max="9221" width="7.7265625" style="3" customWidth="1"/>
    <col min="9222" max="9222" width="7.81640625" style="3" customWidth="1"/>
    <col min="9223" max="9223" width="8.1796875" style="3" customWidth="1"/>
    <col min="9224" max="9224" width="7" style="3" customWidth="1"/>
    <col min="9225" max="9225" width="8" style="3" customWidth="1"/>
    <col min="9226" max="9226" width="7.26953125" style="3" customWidth="1"/>
    <col min="9227" max="9227" width="8" style="3" customWidth="1"/>
    <col min="9228" max="9228" width="12.1796875" style="3" customWidth="1"/>
    <col min="9229" max="9230" width="9.7265625" style="3" customWidth="1"/>
    <col min="9231" max="9231" width="9.81640625" style="3" customWidth="1"/>
    <col min="9232" max="9232" width="9" style="3" customWidth="1"/>
    <col min="9233" max="9233" width="6.81640625" style="3" customWidth="1"/>
    <col min="9234" max="9234" width="7.81640625" style="3" customWidth="1"/>
    <col min="9235" max="9236" width="0" style="3" hidden="1" customWidth="1"/>
    <col min="9237" max="9237" width="12.81640625" style="3" customWidth="1"/>
    <col min="9238" max="9454" width="9.1796875" style="3" customWidth="1"/>
    <col min="9455" max="9473" width="4.1796875" style="3"/>
    <col min="9474" max="9474" width="13.1796875" style="3" customWidth="1"/>
    <col min="9475" max="9475" width="8.7265625" style="3" customWidth="1"/>
    <col min="9476" max="9477" width="7.7265625" style="3" customWidth="1"/>
    <col min="9478" max="9478" width="7.81640625" style="3" customWidth="1"/>
    <col min="9479" max="9479" width="8.1796875" style="3" customWidth="1"/>
    <col min="9480" max="9480" width="7" style="3" customWidth="1"/>
    <col min="9481" max="9481" width="8" style="3" customWidth="1"/>
    <col min="9482" max="9482" width="7.26953125" style="3" customWidth="1"/>
    <col min="9483" max="9483" width="8" style="3" customWidth="1"/>
    <col min="9484" max="9484" width="12.1796875" style="3" customWidth="1"/>
    <col min="9485" max="9486" width="9.7265625" style="3" customWidth="1"/>
    <col min="9487" max="9487" width="9.81640625" style="3" customWidth="1"/>
    <col min="9488" max="9488" width="9" style="3" customWidth="1"/>
    <col min="9489" max="9489" width="6.81640625" style="3" customWidth="1"/>
    <col min="9490" max="9490" width="7.81640625" style="3" customWidth="1"/>
    <col min="9491" max="9492" width="0" style="3" hidden="1" customWidth="1"/>
    <col min="9493" max="9493" width="12.81640625" style="3" customWidth="1"/>
    <col min="9494" max="9710" width="9.1796875" style="3" customWidth="1"/>
    <col min="9711" max="9729" width="4.1796875" style="3"/>
    <col min="9730" max="9730" width="13.1796875" style="3" customWidth="1"/>
    <col min="9731" max="9731" width="8.7265625" style="3" customWidth="1"/>
    <col min="9732" max="9733" width="7.7265625" style="3" customWidth="1"/>
    <col min="9734" max="9734" width="7.81640625" style="3" customWidth="1"/>
    <col min="9735" max="9735" width="8.1796875" style="3" customWidth="1"/>
    <col min="9736" max="9736" width="7" style="3" customWidth="1"/>
    <col min="9737" max="9737" width="8" style="3" customWidth="1"/>
    <col min="9738" max="9738" width="7.26953125" style="3" customWidth="1"/>
    <col min="9739" max="9739" width="8" style="3" customWidth="1"/>
    <col min="9740" max="9740" width="12.1796875" style="3" customWidth="1"/>
    <col min="9741" max="9742" width="9.7265625" style="3" customWidth="1"/>
    <col min="9743" max="9743" width="9.81640625" style="3" customWidth="1"/>
    <col min="9744" max="9744" width="9" style="3" customWidth="1"/>
    <col min="9745" max="9745" width="6.81640625" style="3" customWidth="1"/>
    <col min="9746" max="9746" width="7.81640625" style="3" customWidth="1"/>
    <col min="9747" max="9748" width="0" style="3" hidden="1" customWidth="1"/>
    <col min="9749" max="9749" width="12.81640625" style="3" customWidth="1"/>
    <col min="9750" max="9966" width="9.1796875" style="3" customWidth="1"/>
    <col min="9967" max="9985" width="4.1796875" style="3"/>
    <col min="9986" max="9986" width="13.1796875" style="3" customWidth="1"/>
    <col min="9987" max="9987" width="8.7265625" style="3" customWidth="1"/>
    <col min="9988" max="9989" width="7.7265625" style="3" customWidth="1"/>
    <col min="9990" max="9990" width="7.81640625" style="3" customWidth="1"/>
    <col min="9991" max="9991" width="8.1796875" style="3" customWidth="1"/>
    <col min="9992" max="9992" width="7" style="3" customWidth="1"/>
    <col min="9993" max="9993" width="8" style="3" customWidth="1"/>
    <col min="9994" max="9994" width="7.26953125" style="3" customWidth="1"/>
    <col min="9995" max="9995" width="8" style="3" customWidth="1"/>
    <col min="9996" max="9996" width="12.1796875" style="3" customWidth="1"/>
    <col min="9997" max="9998" width="9.7265625" style="3" customWidth="1"/>
    <col min="9999" max="9999" width="9.81640625" style="3" customWidth="1"/>
    <col min="10000" max="10000" width="9" style="3" customWidth="1"/>
    <col min="10001" max="10001" width="6.81640625" style="3" customWidth="1"/>
    <col min="10002" max="10002" width="7.81640625" style="3" customWidth="1"/>
    <col min="10003" max="10004" width="0" style="3" hidden="1" customWidth="1"/>
    <col min="10005" max="10005" width="12.81640625" style="3" customWidth="1"/>
    <col min="10006" max="10222" width="9.1796875" style="3" customWidth="1"/>
    <col min="10223" max="10241" width="4.1796875" style="3"/>
    <col min="10242" max="10242" width="13.1796875" style="3" customWidth="1"/>
    <col min="10243" max="10243" width="8.7265625" style="3" customWidth="1"/>
    <col min="10244" max="10245" width="7.7265625" style="3" customWidth="1"/>
    <col min="10246" max="10246" width="7.81640625" style="3" customWidth="1"/>
    <col min="10247" max="10247" width="8.1796875" style="3" customWidth="1"/>
    <col min="10248" max="10248" width="7" style="3" customWidth="1"/>
    <col min="10249" max="10249" width="8" style="3" customWidth="1"/>
    <col min="10250" max="10250" width="7.26953125" style="3" customWidth="1"/>
    <col min="10251" max="10251" width="8" style="3" customWidth="1"/>
    <col min="10252" max="10252" width="12.1796875" style="3" customWidth="1"/>
    <col min="10253" max="10254" width="9.7265625" style="3" customWidth="1"/>
    <col min="10255" max="10255" width="9.81640625" style="3" customWidth="1"/>
    <col min="10256" max="10256" width="9" style="3" customWidth="1"/>
    <col min="10257" max="10257" width="6.81640625" style="3" customWidth="1"/>
    <col min="10258" max="10258" width="7.81640625" style="3" customWidth="1"/>
    <col min="10259" max="10260" width="0" style="3" hidden="1" customWidth="1"/>
    <col min="10261" max="10261" width="12.81640625" style="3" customWidth="1"/>
    <col min="10262" max="10478" width="9.1796875" style="3" customWidth="1"/>
    <col min="10479" max="10497" width="4.1796875" style="3"/>
    <col min="10498" max="10498" width="13.1796875" style="3" customWidth="1"/>
    <col min="10499" max="10499" width="8.7265625" style="3" customWidth="1"/>
    <col min="10500" max="10501" width="7.7265625" style="3" customWidth="1"/>
    <col min="10502" max="10502" width="7.81640625" style="3" customWidth="1"/>
    <col min="10503" max="10503" width="8.1796875" style="3" customWidth="1"/>
    <col min="10504" max="10504" width="7" style="3" customWidth="1"/>
    <col min="10505" max="10505" width="8" style="3" customWidth="1"/>
    <col min="10506" max="10506" width="7.26953125" style="3" customWidth="1"/>
    <col min="10507" max="10507" width="8" style="3" customWidth="1"/>
    <col min="10508" max="10508" width="12.1796875" style="3" customWidth="1"/>
    <col min="10509" max="10510" width="9.7265625" style="3" customWidth="1"/>
    <col min="10511" max="10511" width="9.81640625" style="3" customWidth="1"/>
    <col min="10512" max="10512" width="9" style="3" customWidth="1"/>
    <col min="10513" max="10513" width="6.81640625" style="3" customWidth="1"/>
    <col min="10514" max="10514" width="7.81640625" style="3" customWidth="1"/>
    <col min="10515" max="10516" width="0" style="3" hidden="1" customWidth="1"/>
    <col min="10517" max="10517" width="12.81640625" style="3" customWidth="1"/>
    <col min="10518" max="10734" width="9.1796875" style="3" customWidth="1"/>
    <col min="10735" max="10753" width="4.1796875" style="3"/>
    <col min="10754" max="10754" width="13.1796875" style="3" customWidth="1"/>
    <col min="10755" max="10755" width="8.7265625" style="3" customWidth="1"/>
    <col min="10756" max="10757" width="7.7265625" style="3" customWidth="1"/>
    <col min="10758" max="10758" width="7.81640625" style="3" customWidth="1"/>
    <col min="10759" max="10759" width="8.1796875" style="3" customWidth="1"/>
    <col min="10760" max="10760" width="7" style="3" customWidth="1"/>
    <col min="10761" max="10761" width="8" style="3" customWidth="1"/>
    <col min="10762" max="10762" width="7.26953125" style="3" customWidth="1"/>
    <col min="10763" max="10763" width="8" style="3" customWidth="1"/>
    <col min="10764" max="10764" width="12.1796875" style="3" customWidth="1"/>
    <col min="10765" max="10766" width="9.7265625" style="3" customWidth="1"/>
    <col min="10767" max="10767" width="9.81640625" style="3" customWidth="1"/>
    <col min="10768" max="10768" width="9" style="3" customWidth="1"/>
    <col min="10769" max="10769" width="6.81640625" style="3" customWidth="1"/>
    <col min="10770" max="10770" width="7.81640625" style="3" customWidth="1"/>
    <col min="10771" max="10772" width="0" style="3" hidden="1" customWidth="1"/>
    <col min="10773" max="10773" width="12.81640625" style="3" customWidth="1"/>
    <col min="10774" max="10990" width="9.1796875" style="3" customWidth="1"/>
    <col min="10991" max="11009" width="4.1796875" style="3"/>
    <col min="11010" max="11010" width="13.1796875" style="3" customWidth="1"/>
    <col min="11011" max="11011" width="8.7265625" style="3" customWidth="1"/>
    <col min="11012" max="11013" width="7.7265625" style="3" customWidth="1"/>
    <col min="11014" max="11014" width="7.81640625" style="3" customWidth="1"/>
    <col min="11015" max="11015" width="8.1796875" style="3" customWidth="1"/>
    <col min="11016" max="11016" width="7" style="3" customWidth="1"/>
    <col min="11017" max="11017" width="8" style="3" customWidth="1"/>
    <col min="11018" max="11018" width="7.26953125" style="3" customWidth="1"/>
    <col min="11019" max="11019" width="8" style="3" customWidth="1"/>
    <col min="11020" max="11020" width="12.1796875" style="3" customWidth="1"/>
    <col min="11021" max="11022" width="9.7265625" style="3" customWidth="1"/>
    <col min="11023" max="11023" width="9.81640625" style="3" customWidth="1"/>
    <col min="11024" max="11024" width="9" style="3" customWidth="1"/>
    <col min="11025" max="11025" width="6.81640625" style="3" customWidth="1"/>
    <col min="11026" max="11026" width="7.81640625" style="3" customWidth="1"/>
    <col min="11027" max="11028" width="0" style="3" hidden="1" customWidth="1"/>
    <col min="11029" max="11029" width="12.81640625" style="3" customWidth="1"/>
    <col min="11030" max="11246" width="9.1796875" style="3" customWidth="1"/>
    <col min="11247" max="11265" width="4.1796875" style="3"/>
    <col min="11266" max="11266" width="13.1796875" style="3" customWidth="1"/>
    <col min="11267" max="11267" width="8.7265625" style="3" customWidth="1"/>
    <col min="11268" max="11269" width="7.7265625" style="3" customWidth="1"/>
    <col min="11270" max="11270" width="7.81640625" style="3" customWidth="1"/>
    <col min="11271" max="11271" width="8.1796875" style="3" customWidth="1"/>
    <col min="11272" max="11272" width="7" style="3" customWidth="1"/>
    <col min="11273" max="11273" width="8" style="3" customWidth="1"/>
    <col min="11274" max="11274" width="7.26953125" style="3" customWidth="1"/>
    <col min="11275" max="11275" width="8" style="3" customWidth="1"/>
    <col min="11276" max="11276" width="12.1796875" style="3" customWidth="1"/>
    <col min="11277" max="11278" width="9.7265625" style="3" customWidth="1"/>
    <col min="11279" max="11279" width="9.81640625" style="3" customWidth="1"/>
    <col min="11280" max="11280" width="9" style="3" customWidth="1"/>
    <col min="11281" max="11281" width="6.81640625" style="3" customWidth="1"/>
    <col min="11282" max="11282" width="7.81640625" style="3" customWidth="1"/>
    <col min="11283" max="11284" width="0" style="3" hidden="1" customWidth="1"/>
    <col min="11285" max="11285" width="12.81640625" style="3" customWidth="1"/>
    <col min="11286" max="11502" width="9.1796875" style="3" customWidth="1"/>
    <col min="11503" max="11521" width="4.1796875" style="3"/>
    <col min="11522" max="11522" width="13.1796875" style="3" customWidth="1"/>
    <col min="11523" max="11523" width="8.7265625" style="3" customWidth="1"/>
    <col min="11524" max="11525" width="7.7265625" style="3" customWidth="1"/>
    <col min="11526" max="11526" width="7.81640625" style="3" customWidth="1"/>
    <col min="11527" max="11527" width="8.1796875" style="3" customWidth="1"/>
    <col min="11528" max="11528" width="7" style="3" customWidth="1"/>
    <col min="11529" max="11529" width="8" style="3" customWidth="1"/>
    <col min="11530" max="11530" width="7.26953125" style="3" customWidth="1"/>
    <col min="11531" max="11531" width="8" style="3" customWidth="1"/>
    <col min="11532" max="11532" width="12.1796875" style="3" customWidth="1"/>
    <col min="11533" max="11534" width="9.7265625" style="3" customWidth="1"/>
    <col min="11535" max="11535" width="9.81640625" style="3" customWidth="1"/>
    <col min="11536" max="11536" width="9" style="3" customWidth="1"/>
    <col min="11537" max="11537" width="6.81640625" style="3" customWidth="1"/>
    <col min="11538" max="11538" width="7.81640625" style="3" customWidth="1"/>
    <col min="11539" max="11540" width="0" style="3" hidden="1" customWidth="1"/>
    <col min="11541" max="11541" width="12.81640625" style="3" customWidth="1"/>
    <col min="11542" max="11758" width="9.1796875" style="3" customWidth="1"/>
    <col min="11759" max="11777" width="4.1796875" style="3"/>
    <col min="11778" max="11778" width="13.1796875" style="3" customWidth="1"/>
    <col min="11779" max="11779" width="8.7265625" style="3" customWidth="1"/>
    <col min="11780" max="11781" width="7.7265625" style="3" customWidth="1"/>
    <col min="11782" max="11782" width="7.81640625" style="3" customWidth="1"/>
    <col min="11783" max="11783" width="8.1796875" style="3" customWidth="1"/>
    <col min="11784" max="11784" width="7" style="3" customWidth="1"/>
    <col min="11785" max="11785" width="8" style="3" customWidth="1"/>
    <col min="11786" max="11786" width="7.26953125" style="3" customWidth="1"/>
    <col min="11787" max="11787" width="8" style="3" customWidth="1"/>
    <col min="11788" max="11788" width="12.1796875" style="3" customWidth="1"/>
    <col min="11789" max="11790" width="9.7265625" style="3" customWidth="1"/>
    <col min="11791" max="11791" width="9.81640625" style="3" customWidth="1"/>
    <col min="11792" max="11792" width="9" style="3" customWidth="1"/>
    <col min="11793" max="11793" width="6.81640625" style="3" customWidth="1"/>
    <col min="11794" max="11794" width="7.81640625" style="3" customWidth="1"/>
    <col min="11795" max="11796" width="0" style="3" hidden="1" customWidth="1"/>
    <col min="11797" max="11797" width="12.81640625" style="3" customWidth="1"/>
    <col min="11798" max="12014" width="9.1796875" style="3" customWidth="1"/>
    <col min="12015" max="12033" width="4.1796875" style="3"/>
    <col min="12034" max="12034" width="13.1796875" style="3" customWidth="1"/>
    <col min="12035" max="12035" width="8.7265625" style="3" customWidth="1"/>
    <col min="12036" max="12037" width="7.7265625" style="3" customWidth="1"/>
    <col min="12038" max="12038" width="7.81640625" style="3" customWidth="1"/>
    <col min="12039" max="12039" width="8.1796875" style="3" customWidth="1"/>
    <col min="12040" max="12040" width="7" style="3" customWidth="1"/>
    <col min="12041" max="12041" width="8" style="3" customWidth="1"/>
    <col min="12042" max="12042" width="7.26953125" style="3" customWidth="1"/>
    <col min="12043" max="12043" width="8" style="3" customWidth="1"/>
    <col min="12044" max="12044" width="12.1796875" style="3" customWidth="1"/>
    <col min="12045" max="12046" width="9.7265625" style="3" customWidth="1"/>
    <col min="12047" max="12047" width="9.81640625" style="3" customWidth="1"/>
    <col min="12048" max="12048" width="9" style="3" customWidth="1"/>
    <col min="12049" max="12049" width="6.81640625" style="3" customWidth="1"/>
    <col min="12050" max="12050" width="7.81640625" style="3" customWidth="1"/>
    <col min="12051" max="12052" width="0" style="3" hidden="1" customWidth="1"/>
    <col min="12053" max="12053" width="12.81640625" style="3" customWidth="1"/>
    <col min="12054" max="12270" width="9.1796875" style="3" customWidth="1"/>
    <col min="12271" max="12289" width="4.1796875" style="3"/>
    <col min="12290" max="12290" width="13.1796875" style="3" customWidth="1"/>
    <col min="12291" max="12291" width="8.7265625" style="3" customWidth="1"/>
    <col min="12292" max="12293" width="7.7265625" style="3" customWidth="1"/>
    <col min="12294" max="12294" width="7.81640625" style="3" customWidth="1"/>
    <col min="12295" max="12295" width="8.1796875" style="3" customWidth="1"/>
    <col min="12296" max="12296" width="7" style="3" customWidth="1"/>
    <col min="12297" max="12297" width="8" style="3" customWidth="1"/>
    <col min="12298" max="12298" width="7.26953125" style="3" customWidth="1"/>
    <col min="12299" max="12299" width="8" style="3" customWidth="1"/>
    <col min="12300" max="12300" width="12.1796875" style="3" customWidth="1"/>
    <col min="12301" max="12302" width="9.7265625" style="3" customWidth="1"/>
    <col min="12303" max="12303" width="9.81640625" style="3" customWidth="1"/>
    <col min="12304" max="12304" width="9" style="3" customWidth="1"/>
    <col min="12305" max="12305" width="6.81640625" style="3" customWidth="1"/>
    <col min="12306" max="12306" width="7.81640625" style="3" customWidth="1"/>
    <col min="12307" max="12308" width="0" style="3" hidden="1" customWidth="1"/>
    <col min="12309" max="12309" width="12.81640625" style="3" customWidth="1"/>
    <col min="12310" max="12526" width="9.1796875" style="3" customWidth="1"/>
    <col min="12527" max="12545" width="4.1796875" style="3"/>
    <col min="12546" max="12546" width="13.1796875" style="3" customWidth="1"/>
    <col min="12547" max="12547" width="8.7265625" style="3" customWidth="1"/>
    <col min="12548" max="12549" width="7.7265625" style="3" customWidth="1"/>
    <col min="12550" max="12550" width="7.81640625" style="3" customWidth="1"/>
    <col min="12551" max="12551" width="8.1796875" style="3" customWidth="1"/>
    <col min="12552" max="12552" width="7" style="3" customWidth="1"/>
    <col min="12553" max="12553" width="8" style="3" customWidth="1"/>
    <col min="12554" max="12554" width="7.26953125" style="3" customWidth="1"/>
    <col min="12555" max="12555" width="8" style="3" customWidth="1"/>
    <col min="12556" max="12556" width="12.1796875" style="3" customWidth="1"/>
    <col min="12557" max="12558" width="9.7265625" style="3" customWidth="1"/>
    <col min="12559" max="12559" width="9.81640625" style="3" customWidth="1"/>
    <col min="12560" max="12560" width="9" style="3" customWidth="1"/>
    <col min="12561" max="12561" width="6.81640625" style="3" customWidth="1"/>
    <col min="12562" max="12562" width="7.81640625" style="3" customWidth="1"/>
    <col min="12563" max="12564" width="0" style="3" hidden="1" customWidth="1"/>
    <col min="12565" max="12565" width="12.81640625" style="3" customWidth="1"/>
    <col min="12566" max="12782" width="9.1796875" style="3" customWidth="1"/>
    <col min="12783" max="12801" width="4.1796875" style="3"/>
    <col min="12802" max="12802" width="13.1796875" style="3" customWidth="1"/>
    <col min="12803" max="12803" width="8.7265625" style="3" customWidth="1"/>
    <col min="12804" max="12805" width="7.7265625" style="3" customWidth="1"/>
    <col min="12806" max="12806" width="7.81640625" style="3" customWidth="1"/>
    <col min="12807" max="12807" width="8.1796875" style="3" customWidth="1"/>
    <col min="12808" max="12808" width="7" style="3" customWidth="1"/>
    <col min="12809" max="12809" width="8" style="3" customWidth="1"/>
    <col min="12810" max="12810" width="7.26953125" style="3" customWidth="1"/>
    <col min="12811" max="12811" width="8" style="3" customWidth="1"/>
    <col min="12812" max="12812" width="12.1796875" style="3" customWidth="1"/>
    <col min="12813" max="12814" width="9.7265625" style="3" customWidth="1"/>
    <col min="12815" max="12815" width="9.81640625" style="3" customWidth="1"/>
    <col min="12816" max="12816" width="9" style="3" customWidth="1"/>
    <col min="12817" max="12817" width="6.81640625" style="3" customWidth="1"/>
    <col min="12818" max="12818" width="7.81640625" style="3" customWidth="1"/>
    <col min="12819" max="12820" width="0" style="3" hidden="1" customWidth="1"/>
    <col min="12821" max="12821" width="12.81640625" style="3" customWidth="1"/>
    <col min="12822" max="13038" width="9.1796875" style="3" customWidth="1"/>
    <col min="13039" max="13057" width="4.1796875" style="3"/>
    <col min="13058" max="13058" width="13.1796875" style="3" customWidth="1"/>
    <col min="13059" max="13059" width="8.7265625" style="3" customWidth="1"/>
    <col min="13060" max="13061" width="7.7265625" style="3" customWidth="1"/>
    <col min="13062" max="13062" width="7.81640625" style="3" customWidth="1"/>
    <col min="13063" max="13063" width="8.1796875" style="3" customWidth="1"/>
    <col min="13064" max="13064" width="7" style="3" customWidth="1"/>
    <col min="13065" max="13065" width="8" style="3" customWidth="1"/>
    <col min="13066" max="13066" width="7.26953125" style="3" customWidth="1"/>
    <col min="13067" max="13067" width="8" style="3" customWidth="1"/>
    <col min="13068" max="13068" width="12.1796875" style="3" customWidth="1"/>
    <col min="13069" max="13070" width="9.7265625" style="3" customWidth="1"/>
    <col min="13071" max="13071" width="9.81640625" style="3" customWidth="1"/>
    <col min="13072" max="13072" width="9" style="3" customWidth="1"/>
    <col min="13073" max="13073" width="6.81640625" style="3" customWidth="1"/>
    <col min="13074" max="13074" width="7.81640625" style="3" customWidth="1"/>
    <col min="13075" max="13076" width="0" style="3" hidden="1" customWidth="1"/>
    <col min="13077" max="13077" width="12.81640625" style="3" customWidth="1"/>
    <col min="13078" max="13294" width="9.1796875" style="3" customWidth="1"/>
    <col min="13295" max="13313" width="4.1796875" style="3"/>
    <col min="13314" max="13314" width="13.1796875" style="3" customWidth="1"/>
    <col min="13315" max="13315" width="8.7265625" style="3" customWidth="1"/>
    <col min="13316" max="13317" width="7.7265625" style="3" customWidth="1"/>
    <col min="13318" max="13318" width="7.81640625" style="3" customWidth="1"/>
    <col min="13319" max="13319" width="8.1796875" style="3" customWidth="1"/>
    <col min="13320" max="13320" width="7" style="3" customWidth="1"/>
    <col min="13321" max="13321" width="8" style="3" customWidth="1"/>
    <col min="13322" max="13322" width="7.26953125" style="3" customWidth="1"/>
    <col min="13323" max="13323" width="8" style="3" customWidth="1"/>
    <col min="13324" max="13324" width="12.1796875" style="3" customWidth="1"/>
    <col min="13325" max="13326" width="9.7265625" style="3" customWidth="1"/>
    <col min="13327" max="13327" width="9.81640625" style="3" customWidth="1"/>
    <col min="13328" max="13328" width="9" style="3" customWidth="1"/>
    <col min="13329" max="13329" width="6.81640625" style="3" customWidth="1"/>
    <col min="13330" max="13330" width="7.81640625" style="3" customWidth="1"/>
    <col min="13331" max="13332" width="0" style="3" hidden="1" customWidth="1"/>
    <col min="13333" max="13333" width="12.81640625" style="3" customWidth="1"/>
    <col min="13334" max="13550" width="9.1796875" style="3" customWidth="1"/>
    <col min="13551" max="13569" width="4.1796875" style="3"/>
    <col min="13570" max="13570" width="13.1796875" style="3" customWidth="1"/>
    <col min="13571" max="13571" width="8.7265625" style="3" customWidth="1"/>
    <col min="13572" max="13573" width="7.7265625" style="3" customWidth="1"/>
    <col min="13574" max="13574" width="7.81640625" style="3" customWidth="1"/>
    <col min="13575" max="13575" width="8.1796875" style="3" customWidth="1"/>
    <col min="13576" max="13576" width="7" style="3" customWidth="1"/>
    <col min="13577" max="13577" width="8" style="3" customWidth="1"/>
    <col min="13578" max="13578" width="7.26953125" style="3" customWidth="1"/>
    <col min="13579" max="13579" width="8" style="3" customWidth="1"/>
    <col min="13580" max="13580" width="12.1796875" style="3" customWidth="1"/>
    <col min="13581" max="13582" width="9.7265625" style="3" customWidth="1"/>
    <col min="13583" max="13583" width="9.81640625" style="3" customWidth="1"/>
    <col min="13584" max="13584" width="9" style="3" customWidth="1"/>
    <col min="13585" max="13585" width="6.81640625" style="3" customWidth="1"/>
    <col min="13586" max="13586" width="7.81640625" style="3" customWidth="1"/>
    <col min="13587" max="13588" width="0" style="3" hidden="1" customWidth="1"/>
    <col min="13589" max="13589" width="12.81640625" style="3" customWidth="1"/>
    <col min="13590" max="13806" width="9.1796875" style="3" customWidth="1"/>
    <col min="13807" max="13825" width="4.1796875" style="3"/>
    <col min="13826" max="13826" width="13.1796875" style="3" customWidth="1"/>
    <col min="13827" max="13827" width="8.7265625" style="3" customWidth="1"/>
    <col min="13828" max="13829" width="7.7265625" style="3" customWidth="1"/>
    <col min="13830" max="13830" width="7.81640625" style="3" customWidth="1"/>
    <col min="13831" max="13831" width="8.1796875" style="3" customWidth="1"/>
    <col min="13832" max="13832" width="7" style="3" customWidth="1"/>
    <col min="13833" max="13833" width="8" style="3" customWidth="1"/>
    <col min="13834" max="13834" width="7.26953125" style="3" customWidth="1"/>
    <col min="13835" max="13835" width="8" style="3" customWidth="1"/>
    <col min="13836" max="13836" width="12.1796875" style="3" customWidth="1"/>
    <col min="13837" max="13838" width="9.7265625" style="3" customWidth="1"/>
    <col min="13839" max="13839" width="9.81640625" style="3" customWidth="1"/>
    <col min="13840" max="13840" width="9" style="3" customWidth="1"/>
    <col min="13841" max="13841" width="6.81640625" style="3" customWidth="1"/>
    <col min="13842" max="13842" width="7.81640625" style="3" customWidth="1"/>
    <col min="13843" max="13844" width="0" style="3" hidden="1" customWidth="1"/>
    <col min="13845" max="13845" width="12.81640625" style="3" customWidth="1"/>
    <col min="13846" max="14062" width="9.1796875" style="3" customWidth="1"/>
    <col min="14063" max="14081" width="4.1796875" style="3"/>
    <col min="14082" max="14082" width="13.1796875" style="3" customWidth="1"/>
    <col min="14083" max="14083" width="8.7265625" style="3" customWidth="1"/>
    <col min="14084" max="14085" width="7.7265625" style="3" customWidth="1"/>
    <col min="14086" max="14086" width="7.81640625" style="3" customWidth="1"/>
    <col min="14087" max="14087" width="8.1796875" style="3" customWidth="1"/>
    <col min="14088" max="14088" width="7" style="3" customWidth="1"/>
    <col min="14089" max="14089" width="8" style="3" customWidth="1"/>
    <col min="14090" max="14090" width="7.26953125" style="3" customWidth="1"/>
    <col min="14091" max="14091" width="8" style="3" customWidth="1"/>
    <col min="14092" max="14092" width="12.1796875" style="3" customWidth="1"/>
    <col min="14093" max="14094" width="9.7265625" style="3" customWidth="1"/>
    <col min="14095" max="14095" width="9.81640625" style="3" customWidth="1"/>
    <col min="14096" max="14096" width="9" style="3" customWidth="1"/>
    <col min="14097" max="14097" width="6.81640625" style="3" customWidth="1"/>
    <col min="14098" max="14098" width="7.81640625" style="3" customWidth="1"/>
    <col min="14099" max="14100" width="0" style="3" hidden="1" customWidth="1"/>
    <col min="14101" max="14101" width="12.81640625" style="3" customWidth="1"/>
    <col min="14102" max="14318" width="9.1796875" style="3" customWidth="1"/>
    <col min="14319" max="14337" width="4.1796875" style="3"/>
    <col min="14338" max="14338" width="13.1796875" style="3" customWidth="1"/>
    <col min="14339" max="14339" width="8.7265625" style="3" customWidth="1"/>
    <col min="14340" max="14341" width="7.7265625" style="3" customWidth="1"/>
    <col min="14342" max="14342" width="7.81640625" style="3" customWidth="1"/>
    <col min="14343" max="14343" width="8.1796875" style="3" customWidth="1"/>
    <col min="14344" max="14344" width="7" style="3" customWidth="1"/>
    <col min="14345" max="14345" width="8" style="3" customWidth="1"/>
    <col min="14346" max="14346" width="7.26953125" style="3" customWidth="1"/>
    <col min="14347" max="14347" width="8" style="3" customWidth="1"/>
    <col min="14348" max="14348" width="12.1796875" style="3" customWidth="1"/>
    <col min="14349" max="14350" width="9.7265625" style="3" customWidth="1"/>
    <col min="14351" max="14351" width="9.81640625" style="3" customWidth="1"/>
    <col min="14352" max="14352" width="9" style="3" customWidth="1"/>
    <col min="14353" max="14353" width="6.81640625" style="3" customWidth="1"/>
    <col min="14354" max="14354" width="7.81640625" style="3" customWidth="1"/>
    <col min="14355" max="14356" width="0" style="3" hidden="1" customWidth="1"/>
    <col min="14357" max="14357" width="12.81640625" style="3" customWidth="1"/>
    <col min="14358" max="14574" width="9.1796875" style="3" customWidth="1"/>
    <col min="14575" max="14593" width="4.1796875" style="3"/>
    <col min="14594" max="14594" width="13.1796875" style="3" customWidth="1"/>
    <col min="14595" max="14595" width="8.7265625" style="3" customWidth="1"/>
    <col min="14596" max="14597" width="7.7265625" style="3" customWidth="1"/>
    <col min="14598" max="14598" width="7.81640625" style="3" customWidth="1"/>
    <col min="14599" max="14599" width="8.1796875" style="3" customWidth="1"/>
    <col min="14600" max="14600" width="7" style="3" customWidth="1"/>
    <col min="14601" max="14601" width="8" style="3" customWidth="1"/>
    <col min="14602" max="14602" width="7.26953125" style="3" customWidth="1"/>
    <col min="14603" max="14603" width="8" style="3" customWidth="1"/>
    <col min="14604" max="14604" width="12.1796875" style="3" customWidth="1"/>
    <col min="14605" max="14606" width="9.7265625" style="3" customWidth="1"/>
    <col min="14607" max="14607" width="9.81640625" style="3" customWidth="1"/>
    <col min="14608" max="14608" width="9" style="3" customWidth="1"/>
    <col min="14609" max="14609" width="6.81640625" style="3" customWidth="1"/>
    <col min="14610" max="14610" width="7.81640625" style="3" customWidth="1"/>
    <col min="14611" max="14612" width="0" style="3" hidden="1" customWidth="1"/>
    <col min="14613" max="14613" width="12.81640625" style="3" customWidth="1"/>
    <col min="14614" max="14830" width="9.1796875" style="3" customWidth="1"/>
    <col min="14831" max="14849" width="4.1796875" style="3"/>
    <col min="14850" max="14850" width="13.1796875" style="3" customWidth="1"/>
    <col min="14851" max="14851" width="8.7265625" style="3" customWidth="1"/>
    <col min="14852" max="14853" width="7.7265625" style="3" customWidth="1"/>
    <col min="14854" max="14854" width="7.81640625" style="3" customWidth="1"/>
    <col min="14855" max="14855" width="8.1796875" style="3" customWidth="1"/>
    <col min="14856" max="14856" width="7" style="3" customWidth="1"/>
    <col min="14857" max="14857" width="8" style="3" customWidth="1"/>
    <col min="14858" max="14858" width="7.26953125" style="3" customWidth="1"/>
    <col min="14859" max="14859" width="8" style="3" customWidth="1"/>
    <col min="14860" max="14860" width="12.1796875" style="3" customWidth="1"/>
    <col min="14861" max="14862" width="9.7265625" style="3" customWidth="1"/>
    <col min="14863" max="14863" width="9.81640625" style="3" customWidth="1"/>
    <col min="14864" max="14864" width="9" style="3" customWidth="1"/>
    <col min="14865" max="14865" width="6.81640625" style="3" customWidth="1"/>
    <col min="14866" max="14866" width="7.81640625" style="3" customWidth="1"/>
    <col min="14867" max="14868" width="0" style="3" hidden="1" customWidth="1"/>
    <col min="14869" max="14869" width="12.81640625" style="3" customWidth="1"/>
    <col min="14870" max="15086" width="9.1796875" style="3" customWidth="1"/>
    <col min="15087" max="15105" width="4.1796875" style="3"/>
    <col min="15106" max="15106" width="13.1796875" style="3" customWidth="1"/>
    <col min="15107" max="15107" width="8.7265625" style="3" customWidth="1"/>
    <col min="15108" max="15109" width="7.7265625" style="3" customWidth="1"/>
    <col min="15110" max="15110" width="7.81640625" style="3" customWidth="1"/>
    <col min="15111" max="15111" width="8.1796875" style="3" customWidth="1"/>
    <col min="15112" max="15112" width="7" style="3" customWidth="1"/>
    <col min="15113" max="15113" width="8" style="3" customWidth="1"/>
    <col min="15114" max="15114" width="7.26953125" style="3" customWidth="1"/>
    <col min="15115" max="15115" width="8" style="3" customWidth="1"/>
    <col min="15116" max="15116" width="12.1796875" style="3" customWidth="1"/>
    <col min="15117" max="15118" width="9.7265625" style="3" customWidth="1"/>
    <col min="15119" max="15119" width="9.81640625" style="3" customWidth="1"/>
    <col min="15120" max="15120" width="9" style="3" customWidth="1"/>
    <col min="15121" max="15121" width="6.81640625" style="3" customWidth="1"/>
    <col min="15122" max="15122" width="7.81640625" style="3" customWidth="1"/>
    <col min="15123" max="15124" width="0" style="3" hidden="1" customWidth="1"/>
    <col min="15125" max="15125" width="12.81640625" style="3" customWidth="1"/>
    <col min="15126" max="15342" width="9.1796875" style="3" customWidth="1"/>
    <col min="15343" max="15361" width="4.1796875" style="3"/>
    <col min="15362" max="15362" width="13.1796875" style="3" customWidth="1"/>
    <col min="15363" max="15363" width="8.7265625" style="3" customWidth="1"/>
    <col min="15364" max="15365" width="7.7265625" style="3" customWidth="1"/>
    <col min="15366" max="15366" width="7.81640625" style="3" customWidth="1"/>
    <col min="15367" max="15367" width="8.1796875" style="3" customWidth="1"/>
    <col min="15368" max="15368" width="7" style="3" customWidth="1"/>
    <col min="15369" max="15369" width="8" style="3" customWidth="1"/>
    <col min="15370" max="15370" width="7.26953125" style="3" customWidth="1"/>
    <col min="15371" max="15371" width="8" style="3" customWidth="1"/>
    <col min="15372" max="15372" width="12.1796875" style="3" customWidth="1"/>
    <col min="15373" max="15374" width="9.7265625" style="3" customWidth="1"/>
    <col min="15375" max="15375" width="9.81640625" style="3" customWidth="1"/>
    <col min="15376" max="15376" width="9" style="3" customWidth="1"/>
    <col min="15377" max="15377" width="6.81640625" style="3" customWidth="1"/>
    <col min="15378" max="15378" width="7.81640625" style="3" customWidth="1"/>
    <col min="15379" max="15380" width="0" style="3" hidden="1" customWidth="1"/>
    <col min="15381" max="15381" width="12.81640625" style="3" customWidth="1"/>
    <col min="15382" max="15598" width="9.1796875" style="3" customWidth="1"/>
    <col min="15599" max="15617" width="4.1796875" style="3"/>
    <col min="15618" max="15618" width="13.1796875" style="3" customWidth="1"/>
    <col min="15619" max="15619" width="8.7265625" style="3" customWidth="1"/>
    <col min="15620" max="15621" width="7.7265625" style="3" customWidth="1"/>
    <col min="15622" max="15622" width="7.81640625" style="3" customWidth="1"/>
    <col min="15623" max="15623" width="8.1796875" style="3" customWidth="1"/>
    <col min="15624" max="15624" width="7" style="3" customWidth="1"/>
    <col min="15625" max="15625" width="8" style="3" customWidth="1"/>
    <col min="15626" max="15626" width="7.26953125" style="3" customWidth="1"/>
    <col min="15627" max="15627" width="8" style="3" customWidth="1"/>
    <col min="15628" max="15628" width="12.1796875" style="3" customWidth="1"/>
    <col min="15629" max="15630" width="9.7265625" style="3" customWidth="1"/>
    <col min="15631" max="15631" width="9.81640625" style="3" customWidth="1"/>
    <col min="15632" max="15632" width="9" style="3" customWidth="1"/>
    <col min="15633" max="15633" width="6.81640625" style="3" customWidth="1"/>
    <col min="15634" max="15634" width="7.81640625" style="3" customWidth="1"/>
    <col min="15635" max="15636" width="0" style="3" hidden="1" customWidth="1"/>
    <col min="15637" max="15637" width="12.81640625" style="3" customWidth="1"/>
    <col min="15638" max="15854" width="9.1796875" style="3" customWidth="1"/>
    <col min="15855" max="15873" width="4.1796875" style="3"/>
    <col min="15874" max="15874" width="13.1796875" style="3" customWidth="1"/>
    <col min="15875" max="15875" width="8.7265625" style="3" customWidth="1"/>
    <col min="15876" max="15877" width="7.7265625" style="3" customWidth="1"/>
    <col min="15878" max="15878" width="7.81640625" style="3" customWidth="1"/>
    <col min="15879" max="15879" width="8.1796875" style="3" customWidth="1"/>
    <col min="15880" max="15880" width="7" style="3" customWidth="1"/>
    <col min="15881" max="15881" width="8" style="3" customWidth="1"/>
    <col min="15882" max="15882" width="7.26953125" style="3" customWidth="1"/>
    <col min="15883" max="15883" width="8" style="3" customWidth="1"/>
    <col min="15884" max="15884" width="12.1796875" style="3" customWidth="1"/>
    <col min="15885" max="15886" width="9.7265625" style="3" customWidth="1"/>
    <col min="15887" max="15887" width="9.81640625" style="3" customWidth="1"/>
    <col min="15888" max="15888" width="9" style="3" customWidth="1"/>
    <col min="15889" max="15889" width="6.81640625" style="3" customWidth="1"/>
    <col min="15890" max="15890" width="7.81640625" style="3" customWidth="1"/>
    <col min="15891" max="15892" width="0" style="3" hidden="1" customWidth="1"/>
    <col min="15893" max="15893" width="12.81640625" style="3" customWidth="1"/>
    <col min="15894" max="16110" width="9.1796875" style="3" customWidth="1"/>
    <col min="16111" max="16129" width="4.1796875" style="3"/>
    <col min="16130" max="16130" width="13.1796875" style="3" customWidth="1"/>
    <col min="16131" max="16131" width="8.7265625" style="3" customWidth="1"/>
    <col min="16132" max="16133" width="7.7265625" style="3" customWidth="1"/>
    <col min="16134" max="16134" width="7.81640625" style="3" customWidth="1"/>
    <col min="16135" max="16135" width="8.1796875" style="3" customWidth="1"/>
    <col min="16136" max="16136" width="7" style="3" customWidth="1"/>
    <col min="16137" max="16137" width="8" style="3" customWidth="1"/>
    <col min="16138" max="16138" width="7.26953125" style="3" customWidth="1"/>
    <col min="16139" max="16139" width="8" style="3" customWidth="1"/>
    <col min="16140" max="16140" width="12.1796875" style="3" customWidth="1"/>
    <col min="16141" max="16142" width="9.7265625" style="3" customWidth="1"/>
    <col min="16143" max="16143" width="9.81640625" style="3" customWidth="1"/>
    <col min="16144" max="16144" width="9" style="3" customWidth="1"/>
    <col min="16145" max="16145" width="6.81640625" style="3" customWidth="1"/>
    <col min="16146" max="16146" width="7.81640625" style="3" customWidth="1"/>
    <col min="16147" max="16148" width="0" style="3" hidden="1" customWidth="1"/>
    <col min="16149" max="16149" width="12.81640625" style="3" customWidth="1"/>
    <col min="16150" max="16366" width="9.1796875" style="3" customWidth="1"/>
    <col min="16367" max="16384" width="4.1796875" style="3"/>
  </cols>
  <sheetData>
    <row r="1" spans="1: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21" x14ac:dyDescent="0.3">
      <c r="A3" s="5" t="str">
        <f>[1]GTR!A3</f>
        <v>TAHUN 2024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x14ac:dyDescent="0.3">
      <c r="A4" s="6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1" ht="14.15" customHeight="1" x14ac:dyDescent="0.3">
      <c r="A5" s="7" t="s">
        <v>3</v>
      </c>
      <c r="B5" s="7" t="s">
        <v>4</v>
      </c>
      <c r="C5" s="8" t="str">
        <f>[1]GTR!C5</f>
        <v>Tanaman Akhir Tahun 2023</v>
      </c>
      <c r="D5" s="9" t="s">
        <v>5</v>
      </c>
      <c r="E5" s="10"/>
      <c r="F5" s="10"/>
      <c r="G5" s="10"/>
      <c r="H5" s="10"/>
      <c r="I5" s="10"/>
      <c r="J5" s="10"/>
      <c r="K5" s="11"/>
      <c r="L5" s="9" t="s">
        <v>6</v>
      </c>
      <c r="M5" s="11"/>
      <c r="N5" s="8" t="s">
        <v>7</v>
      </c>
      <c r="O5" s="12" t="s">
        <v>8</v>
      </c>
      <c r="P5" s="12"/>
      <c r="Q5" s="12"/>
      <c r="R5" s="13" t="s">
        <v>9</v>
      </c>
    </row>
    <row r="6" spans="1:21" ht="14.15" customHeight="1" x14ac:dyDescent="0.3">
      <c r="A6" s="14"/>
      <c r="B6" s="14"/>
      <c r="C6" s="15"/>
      <c r="D6" s="9" t="s">
        <v>10</v>
      </c>
      <c r="E6" s="10"/>
      <c r="F6" s="10"/>
      <c r="G6" s="11"/>
      <c r="H6" s="12" t="str">
        <f>[1]GTR!H6</f>
        <v>Kondisi Triwulan I Tahun 2024</v>
      </c>
      <c r="I6" s="12"/>
      <c r="J6" s="12"/>
      <c r="K6" s="12"/>
      <c r="L6" s="16"/>
      <c r="M6" s="17"/>
      <c r="N6" s="15"/>
      <c r="O6" s="12"/>
      <c r="P6" s="12"/>
      <c r="Q6" s="12"/>
      <c r="R6" s="13"/>
    </row>
    <row r="7" spans="1:21" ht="14.15" customHeight="1" x14ac:dyDescent="0.3">
      <c r="A7" s="14"/>
      <c r="B7" s="14"/>
      <c r="C7" s="15"/>
      <c r="D7" s="8" t="s">
        <v>11</v>
      </c>
      <c r="E7" s="8" t="s">
        <v>12</v>
      </c>
      <c r="F7" s="8" t="s">
        <v>13</v>
      </c>
      <c r="G7" s="8" t="s">
        <v>14</v>
      </c>
      <c r="H7" s="7" t="s">
        <v>15</v>
      </c>
      <c r="I7" s="7" t="s">
        <v>16</v>
      </c>
      <c r="J7" s="8" t="s">
        <v>17</v>
      </c>
      <c r="K7" s="8" t="s">
        <v>14</v>
      </c>
      <c r="L7" s="8" t="s">
        <v>18</v>
      </c>
      <c r="M7" s="9" t="s">
        <v>19</v>
      </c>
      <c r="N7" s="15"/>
      <c r="O7" s="12"/>
      <c r="P7" s="12"/>
      <c r="Q7" s="12"/>
      <c r="R7" s="13"/>
    </row>
    <row r="8" spans="1:21" ht="14.15" customHeight="1" x14ac:dyDescent="0.3">
      <c r="A8" s="14"/>
      <c r="B8" s="14"/>
      <c r="C8" s="15"/>
      <c r="D8" s="15"/>
      <c r="E8" s="15"/>
      <c r="F8" s="15"/>
      <c r="G8" s="15"/>
      <c r="H8" s="14"/>
      <c r="I8" s="14"/>
      <c r="J8" s="15"/>
      <c r="K8" s="15"/>
      <c r="L8" s="15"/>
      <c r="M8" s="18"/>
      <c r="N8" s="15"/>
      <c r="O8" s="12" t="s">
        <v>20</v>
      </c>
      <c r="P8" s="12" t="s">
        <v>21</v>
      </c>
      <c r="Q8" s="12" t="s">
        <v>22</v>
      </c>
      <c r="R8" s="13"/>
    </row>
    <row r="9" spans="1:21" x14ac:dyDescent="0.3">
      <c r="A9" s="19"/>
      <c r="B9" s="19"/>
      <c r="C9" s="20"/>
      <c r="D9" s="20"/>
      <c r="E9" s="20"/>
      <c r="F9" s="20"/>
      <c r="G9" s="20"/>
      <c r="H9" s="19"/>
      <c r="I9" s="19"/>
      <c r="J9" s="15"/>
      <c r="K9" s="20"/>
      <c r="L9" s="20"/>
      <c r="M9" s="16"/>
      <c r="N9" s="20"/>
      <c r="O9" s="12"/>
      <c r="P9" s="12"/>
      <c r="Q9" s="12"/>
      <c r="R9" s="13"/>
    </row>
    <row r="10" spans="1:21" ht="14.5" thickBot="1" x14ac:dyDescent="0.3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2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</row>
    <row r="11" spans="1:21" ht="25" customHeight="1" thickTop="1" x14ac:dyDescent="0.3">
      <c r="A11" s="23">
        <v>1</v>
      </c>
      <c r="B11" s="24" t="s">
        <v>23</v>
      </c>
      <c r="C11" s="25">
        <v>1267</v>
      </c>
      <c r="D11" s="26">
        <v>0</v>
      </c>
      <c r="E11" s="25">
        <v>0</v>
      </c>
      <c r="F11" s="25">
        <v>1</v>
      </c>
      <c r="G11" s="27">
        <f>C11+E11-F11</f>
        <v>1266</v>
      </c>
      <c r="H11" s="28">
        <v>0</v>
      </c>
      <c r="I11" s="29">
        <v>1128</v>
      </c>
      <c r="J11" s="29">
        <v>138</v>
      </c>
      <c r="K11" s="27">
        <f>SUM(H11:J11)</f>
        <v>1266</v>
      </c>
      <c r="L11" s="30">
        <v>1266</v>
      </c>
      <c r="M11" s="31">
        <f>L11/I11</f>
        <v>1.1223404255319149</v>
      </c>
      <c r="N11" s="32" t="s">
        <v>24</v>
      </c>
      <c r="O11" s="25">
        <v>7600</v>
      </c>
      <c r="P11" s="25">
        <v>1511</v>
      </c>
      <c r="Q11" s="33">
        <v>0</v>
      </c>
      <c r="R11" s="34"/>
      <c r="U11" s="4">
        <f>O11*L11</f>
        <v>9621600</v>
      </c>
    </row>
    <row r="12" spans="1:21" ht="25" customHeight="1" x14ac:dyDescent="0.3">
      <c r="A12" s="35">
        <v>2</v>
      </c>
      <c r="B12" s="36" t="s">
        <v>25</v>
      </c>
      <c r="C12" s="37">
        <v>936</v>
      </c>
      <c r="D12" s="37">
        <v>0</v>
      </c>
      <c r="E12" s="37">
        <v>0</v>
      </c>
      <c r="F12" s="37">
        <v>1</v>
      </c>
      <c r="G12" s="38">
        <f>C12+E12-F12</f>
        <v>935</v>
      </c>
      <c r="H12" s="39">
        <v>119</v>
      </c>
      <c r="I12" s="39">
        <v>635</v>
      </c>
      <c r="J12" s="39">
        <v>181</v>
      </c>
      <c r="K12" s="38">
        <f>SUM(H12:J12)</f>
        <v>935</v>
      </c>
      <c r="L12" s="40">
        <v>935</v>
      </c>
      <c r="M12" s="41">
        <f>L12/I12</f>
        <v>1.4724409448818898</v>
      </c>
      <c r="N12" s="42" t="s">
        <v>24</v>
      </c>
      <c r="O12" s="37">
        <v>7600</v>
      </c>
      <c r="P12" s="43">
        <v>1836</v>
      </c>
      <c r="Q12" s="44">
        <v>0</v>
      </c>
      <c r="R12" s="45"/>
      <c r="U12" s="4">
        <f t="shared" ref="U12:U21" si="0">O12*L12</f>
        <v>7106000</v>
      </c>
    </row>
    <row r="13" spans="1:21" ht="25" customHeight="1" x14ac:dyDescent="0.3">
      <c r="A13" s="35">
        <v>3</v>
      </c>
      <c r="B13" s="36" t="s">
        <v>26</v>
      </c>
      <c r="C13" s="37">
        <v>0</v>
      </c>
      <c r="D13" s="37">
        <v>0</v>
      </c>
      <c r="E13" s="37">
        <v>0</v>
      </c>
      <c r="F13" s="37">
        <v>0</v>
      </c>
      <c r="G13" s="38">
        <f t="shared" ref="G13:G21" si="1">C13+E13-F13</f>
        <v>0</v>
      </c>
      <c r="H13" s="46">
        <v>0</v>
      </c>
      <c r="I13" s="46">
        <v>0</v>
      </c>
      <c r="J13" s="46">
        <v>0</v>
      </c>
      <c r="K13" s="38">
        <f t="shared" ref="K13:K21" si="2">SUM(H13:J13)</f>
        <v>0</v>
      </c>
      <c r="L13" s="47">
        <v>0</v>
      </c>
      <c r="M13" s="48">
        <v>0</v>
      </c>
      <c r="N13" s="49" t="s">
        <v>27</v>
      </c>
      <c r="O13" s="37">
        <v>0</v>
      </c>
      <c r="P13" s="37">
        <v>0</v>
      </c>
      <c r="Q13" s="44">
        <v>0</v>
      </c>
      <c r="R13" s="45"/>
      <c r="U13" s="4">
        <f t="shared" si="0"/>
        <v>0</v>
      </c>
    </row>
    <row r="14" spans="1:21" ht="25" customHeight="1" x14ac:dyDescent="0.3">
      <c r="A14" s="35">
        <v>4</v>
      </c>
      <c r="B14" s="36" t="s">
        <v>28</v>
      </c>
      <c r="C14" s="47">
        <v>0</v>
      </c>
      <c r="D14" s="37">
        <v>0</v>
      </c>
      <c r="E14" s="37">
        <v>0</v>
      </c>
      <c r="F14" s="37">
        <v>0</v>
      </c>
      <c r="G14" s="38">
        <f t="shared" si="1"/>
        <v>0</v>
      </c>
      <c r="H14" s="46">
        <v>0</v>
      </c>
      <c r="I14" s="46">
        <v>0</v>
      </c>
      <c r="J14" s="46">
        <v>0</v>
      </c>
      <c r="K14" s="38">
        <f t="shared" si="2"/>
        <v>0</v>
      </c>
      <c r="L14" s="47">
        <v>0</v>
      </c>
      <c r="M14" s="48">
        <v>0</v>
      </c>
      <c r="N14" s="50" t="s">
        <v>27</v>
      </c>
      <c r="O14" s="37">
        <v>0</v>
      </c>
      <c r="P14" s="37">
        <v>0</v>
      </c>
      <c r="Q14" s="44">
        <v>0</v>
      </c>
      <c r="R14" s="45"/>
      <c r="U14" s="4">
        <f t="shared" si="0"/>
        <v>0</v>
      </c>
    </row>
    <row r="15" spans="1:21" ht="25" customHeight="1" x14ac:dyDescent="0.3">
      <c r="A15" s="35">
        <v>5</v>
      </c>
      <c r="B15" s="36" t="s">
        <v>29</v>
      </c>
      <c r="C15" s="37">
        <v>132</v>
      </c>
      <c r="D15" s="37">
        <v>0</v>
      </c>
      <c r="E15" s="37">
        <v>0</v>
      </c>
      <c r="F15" s="37">
        <v>0</v>
      </c>
      <c r="G15" s="38">
        <f t="shared" si="1"/>
        <v>132</v>
      </c>
      <c r="H15" s="46">
        <v>50</v>
      </c>
      <c r="I15" s="39">
        <v>56</v>
      </c>
      <c r="J15" s="46">
        <v>26</v>
      </c>
      <c r="K15" s="38">
        <f t="shared" si="2"/>
        <v>132</v>
      </c>
      <c r="L15" s="37">
        <v>0</v>
      </c>
      <c r="M15" s="51">
        <f>L15/I15</f>
        <v>0</v>
      </c>
      <c r="N15" s="49" t="s">
        <v>30</v>
      </c>
      <c r="O15" s="37">
        <v>0</v>
      </c>
      <c r="P15" s="37">
        <v>16</v>
      </c>
      <c r="Q15" s="44">
        <v>0</v>
      </c>
      <c r="R15" s="45"/>
      <c r="U15" s="4">
        <f t="shared" si="0"/>
        <v>0</v>
      </c>
    </row>
    <row r="16" spans="1:21" ht="25" customHeight="1" x14ac:dyDescent="0.3">
      <c r="A16" s="35">
        <v>6</v>
      </c>
      <c r="B16" s="36" t="s">
        <v>31</v>
      </c>
      <c r="C16" s="37">
        <v>325</v>
      </c>
      <c r="D16" s="37">
        <v>0</v>
      </c>
      <c r="E16" s="37">
        <v>0</v>
      </c>
      <c r="F16" s="37">
        <v>1</v>
      </c>
      <c r="G16" s="38">
        <f t="shared" si="1"/>
        <v>324</v>
      </c>
      <c r="H16" s="39">
        <v>75</v>
      </c>
      <c r="I16" s="39">
        <v>220</v>
      </c>
      <c r="J16" s="39">
        <v>29</v>
      </c>
      <c r="K16" s="38">
        <f t="shared" si="2"/>
        <v>324</v>
      </c>
      <c r="L16" s="51">
        <v>9515</v>
      </c>
      <c r="M16" s="51">
        <f>L16/I16</f>
        <v>43.25</v>
      </c>
      <c r="N16" s="49" t="s">
        <v>27</v>
      </c>
      <c r="O16" s="37">
        <v>40000</v>
      </c>
      <c r="P16" s="37">
        <v>296</v>
      </c>
      <c r="Q16" s="44">
        <v>0</v>
      </c>
      <c r="R16" s="45"/>
      <c r="U16" s="4">
        <f t="shared" si="0"/>
        <v>380600000</v>
      </c>
    </row>
    <row r="17" spans="1:21" ht="25" customHeight="1" x14ac:dyDescent="0.3">
      <c r="A17" s="35">
        <v>7</v>
      </c>
      <c r="B17" s="36" t="s">
        <v>32</v>
      </c>
      <c r="C17" s="37">
        <v>29</v>
      </c>
      <c r="D17" s="37">
        <v>0</v>
      </c>
      <c r="E17" s="37">
        <v>0</v>
      </c>
      <c r="F17" s="37">
        <v>2</v>
      </c>
      <c r="G17" s="38">
        <f t="shared" si="1"/>
        <v>27</v>
      </c>
      <c r="H17" s="46">
        <v>0</v>
      </c>
      <c r="I17" s="39">
        <v>15</v>
      </c>
      <c r="J17" s="39">
        <v>12</v>
      </c>
      <c r="K17" s="38">
        <f t="shared" si="2"/>
        <v>27</v>
      </c>
      <c r="L17" s="37">
        <v>0</v>
      </c>
      <c r="M17" s="51">
        <f>L17/I17</f>
        <v>0</v>
      </c>
      <c r="N17" s="49" t="s">
        <v>33</v>
      </c>
      <c r="O17" s="37">
        <v>0</v>
      </c>
      <c r="P17" s="37">
        <v>30</v>
      </c>
      <c r="Q17" s="44">
        <v>0</v>
      </c>
      <c r="R17" s="45"/>
      <c r="U17" s="4">
        <f t="shared" si="0"/>
        <v>0</v>
      </c>
    </row>
    <row r="18" spans="1:21" ht="25" customHeight="1" x14ac:dyDescent="0.3">
      <c r="A18" s="35">
        <v>8</v>
      </c>
      <c r="B18" s="36" t="s">
        <v>34</v>
      </c>
      <c r="C18" s="52">
        <v>36</v>
      </c>
      <c r="D18" s="37">
        <v>0</v>
      </c>
      <c r="E18" s="37">
        <v>0</v>
      </c>
      <c r="F18" s="37">
        <v>1</v>
      </c>
      <c r="G18" s="38">
        <f t="shared" si="1"/>
        <v>35</v>
      </c>
      <c r="H18" s="39">
        <v>2</v>
      </c>
      <c r="I18" s="39">
        <v>28</v>
      </c>
      <c r="J18" s="46">
        <v>5</v>
      </c>
      <c r="K18" s="38">
        <f t="shared" si="2"/>
        <v>35</v>
      </c>
      <c r="L18" s="37">
        <v>0</v>
      </c>
      <c r="M18" s="51">
        <f>L18/I18</f>
        <v>0</v>
      </c>
      <c r="N18" s="49" t="s">
        <v>35</v>
      </c>
      <c r="O18" s="37">
        <v>0</v>
      </c>
      <c r="P18" s="37">
        <v>104</v>
      </c>
      <c r="Q18" s="44">
        <v>0</v>
      </c>
      <c r="R18" s="45"/>
      <c r="U18" s="4">
        <f t="shared" si="0"/>
        <v>0</v>
      </c>
    </row>
    <row r="19" spans="1:21" ht="25" customHeight="1" x14ac:dyDescent="0.3">
      <c r="A19" s="35">
        <v>9</v>
      </c>
      <c r="B19" s="36" t="s">
        <v>36</v>
      </c>
      <c r="C19" s="37">
        <v>16</v>
      </c>
      <c r="D19" s="37">
        <v>0</v>
      </c>
      <c r="E19" s="37">
        <v>0</v>
      </c>
      <c r="F19" s="37">
        <v>0</v>
      </c>
      <c r="G19" s="38">
        <f t="shared" si="1"/>
        <v>16</v>
      </c>
      <c r="H19" s="39">
        <v>15</v>
      </c>
      <c r="I19" s="46">
        <v>0</v>
      </c>
      <c r="J19" s="46">
        <v>1</v>
      </c>
      <c r="K19" s="38">
        <f t="shared" si="2"/>
        <v>16</v>
      </c>
      <c r="L19" s="37">
        <v>0</v>
      </c>
      <c r="M19" s="51">
        <v>0</v>
      </c>
      <c r="N19" s="49" t="s">
        <v>33</v>
      </c>
      <c r="O19" s="37">
        <v>0</v>
      </c>
      <c r="P19" s="37">
        <v>38</v>
      </c>
      <c r="Q19" s="44">
        <v>0</v>
      </c>
      <c r="R19" s="45"/>
      <c r="U19" s="4">
        <f t="shared" si="0"/>
        <v>0</v>
      </c>
    </row>
    <row r="20" spans="1:21" ht="25" customHeight="1" x14ac:dyDescent="0.3">
      <c r="A20" s="35">
        <v>10</v>
      </c>
      <c r="B20" s="36" t="s">
        <v>37</v>
      </c>
      <c r="C20" s="37">
        <v>619</v>
      </c>
      <c r="D20" s="37">
        <v>0</v>
      </c>
      <c r="E20" s="37">
        <v>0</v>
      </c>
      <c r="F20" s="37">
        <v>0</v>
      </c>
      <c r="G20" s="38">
        <f t="shared" si="1"/>
        <v>619</v>
      </c>
      <c r="H20" s="46">
        <v>405</v>
      </c>
      <c r="I20" s="39">
        <v>214</v>
      </c>
      <c r="J20" s="46">
        <v>0</v>
      </c>
      <c r="K20" s="38">
        <f t="shared" si="2"/>
        <v>619</v>
      </c>
      <c r="L20" s="51">
        <v>18030</v>
      </c>
      <c r="M20" s="51">
        <f>L20/I20</f>
        <v>84.252336448598129</v>
      </c>
      <c r="N20" s="53" t="s">
        <v>38</v>
      </c>
      <c r="O20" s="37">
        <v>10000</v>
      </c>
      <c r="P20" s="37">
        <v>400</v>
      </c>
      <c r="Q20" s="44">
        <v>0</v>
      </c>
      <c r="R20" s="45"/>
      <c r="U20" s="4">
        <f t="shared" si="0"/>
        <v>180300000</v>
      </c>
    </row>
    <row r="21" spans="1:21" ht="25" customHeight="1" x14ac:dyDescent="0.3">
      <c r="A21" s="54">
        <v>11</v>
      </c>
      <c r="B21" s="55" t="s">
        <v>39</v>
      </c>
      <c r="C21" s="56">
        <v>0</v>
      </c>
      <c r="D21" s="56">
        <v>0</v>
      </c>
      <c r="E21" s="56">
        <v>0</v>
      </c>
      <c r="F21" s="56">
        <v>0</v>
      </c>
      <c r="G21" s="57">
        <f t="shared" si="1"/>
        <v>0</v>
      </c>
      <c r="H21" s="58">
        <v>0</v>
      </c>
      <c r="I21" s="59">
        <v>0</v>
      </c>
      <c r="J21" s="60">
        <v>0</v>
      </c>
      <c r="K21" s="57">
        <f t="shared" si="2"/>
        <v>0</v>
      </c>
      <c r="L21" s="61">
        <v>0</v>
      </c>
      <c r="M21" s="61">
        <v>0</v>
      </c>
      <c r="N21" s="62"/>
      <c r="O21" s="56">
        <v>0</v>
      </c>
      <c r="P21" s="56">
        <v>0</v>
      </c>
      <c r="Q21" s="63">
        <v>0</v>
      </c>
      <c r="R21" s="64"/>
      <c r="U21" s="4">
        <f t="shared" si="0"/>
        <v>0</v>
      </c>
    </row>
    <row r="22" spans="1:2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2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U25" s="4">
        <f>2-0.4</f>
        <v>1.6</v>
      </c>
    </row>
    <row r="26" spans="1:2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1" x14ac:dyDescent="0.3">
      <c r="A28" s="1" t="s"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1" x14ac:dyDescent="0.3">
      <c r="A29" s="1" t="s">
        <v>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1" x14ac:dyDescent="0.3">
      <c r="A30" s="5" t="s">
        <v>40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21" x14ac:dyDescent="0.3">
      <c r="A31" s="65" t="s">
        <v>41</v>
      </c>
      <c r="O31" s="66"/>
    </row>
    <row r="32" spans="1:21" ht="14.15" customHeight="1" x14ac:dyDescent="0.3">
      <c r="A32" s="7" t="s">
        <v>3</v>
      </c>
      <c r="B32" s="7" t="s">
        <v>4</v>
      </c>
      <c r="C32" s="8" t="s">
        <v>42</v>
      </c>
      <c r="D32" s="9" t="s">
        <v>5</v>
      </c>
      <c r="E32" s="10"/>
      <c r="F32" s="10"/>
      <c r="G32" s="10"/>
      <c r="H32" s="10"/>
      <c r="I32" s="10"/>
      <c r="J32" s="10"/>
      <c r="K32" s="11"/>
      <c r="L32" s="9" t="s">
        <v>6</v>
      </c>
      <c r="M32" s="11"/>
      <c r="N32" s="8" t="s">
        <v>7</v>
      </c>
      <c r="O32" s="12" t="s">
        <v>8</v>
      </c>
      <c r="P32" s="12"/>
      <c r="Q32" s="12"/>
      <c r="R32" s="13" t="s">
        <v>9</v>
      </c>
      <c r="S32" s="68"/>
      <c r="T32" s="69"/>
      <c r="U32" s="70"/>
    </row>
    <row r="33" spans="1:21" ht="14.15" customHeight="1" x14ac:dyDescent="0.3">
      <c r="A33" s="14"/>
      <c r="B33" s="14"/>
      <c r="C33" s="15"/>
      <c r="D33" s="9" t="s">
        <v>10</v>
      </c>
      <c r="E33" s="10"/>
      <c r="F33" s="10"/>
      <c r="G33" s="11"/>
      <c r="H33" s="12" t="s">
        <v>43</v>
      </c>
      <c r="I33" s="12"/>
      <c r="J33" s="12"/>
      <c r="K33" s="12"/>
      <c r="L33" s="16"/>
      <c r="M33" s="17"/>
      <c r="N33" s="15"/>
      <c r="O33" s="12"/>
      <c r="P33" s="12"/>
      <c r="Q33" s="12"/>
      <c r="R33" s="13"/>
      <c r="S33" s="68"/>
      <c r="T33" s="69"/>
      <c r="U33" s="70"/>
    </row>
    <row r="34" spans="1:21" ht="14.15" customHeight="1" x14ac:dyDescent="0.3">
      <c r="A34" s="14"/>
      <c r="B34" s="14"/>
      <c r="C34" s="15"/>
      <c r="D34" s="8" t="s">
        <v>11</v>
      </c>
      <c r="E34" s="8" t="s">
        <v>12</v>
      </c>
      <c r="F34" s="8" t="s">
        <v>13</v>
      </c>
      <c r="G34" s="8" t="s">
        <v>14</v>
      </c>
      <c r="H34" s="7" t="s">
        <v>15</v>
      </c>
      <c r="I34" s="7" t="s">
        <v>16</v>
      </c>
      <c r="J34" s="8" t="s">
        <v>17</v>
      </c>
      <c r="K34" s="8" t="s">
        <v>14</v>
      </c>
      <c r="L34" s="8" t="s">
        <v>18</v>
      </c>
      <c r="M34" s="9" t="s">
        <v>19</v>
      </c>
      <c r="N34" s="15"/>
      <c r="O34" s="12"/>
      <c r="P34" s="12"/>
      <c r="Q34" s="12"/>
      <c r="R34" s="13"/>
      <c r="S34" s="68"/>
      <c r="T34" s="69"/>
      <c r="U34" s="70"/>
    </row>
    <row r="35" spans="1:21" ht="14.15" customHeight="1" x14ac:dyDescent="0.3">
      <c r="A35" s="14"/>
      <c r="B35" s="14"/>
      <c r="C35" s="15"/>
      <c r="D35" s="15"/>
      <c r="E35" s="15"/>
      <c r="F35" s="15"/>
      <c r="G35" s="15"/>
      <c r="H35" s="14"/>
      <c r="I35" s="14"/>
      <c r="J35" s="15"/>
      <c r="K35" s="15"/>
      <c r="L35" s="15"/>
      <c r="M35" s="18"/>
      <c r="N35" s="15"/>
      <c r="O35" s="12" t="s">
        <v>20</v>
      </c>
      <c r="P35" s="12" t="s">
        <v>21</v>
      </c>
      <c r="Q35" s="12" t="s">
        <v>22</v>
      </c>
      <c r="R35" s="13"/>
      <c r="S35" s="68"/>
      <c r="T35" s="69"/>
      <c r="U35" s="70"/>
    </row>
    <row r="36" spans="1:21" x14ac:dyDescent="0.3">
      <c r="A36" s="19"/>
      <c r="B36" s="19"/>
      <c r="C36" s="20"/>
      <c r="D36" s="20"/>
      <c r="E36" s="20"/>
      <c r="F36" s="20"/>
      <c r="G36" s="20"/>
      <c r="H36" s="19"/>
      <c r="I36" s="19"/>
      <c r="J36" s="15"/>
      <c r="K36" s="20"/>
      <c r="L36" s="20"/>
      <c r="M36" s="16"/>
      <c r="N36" s="20"/>
      <c r="O36" s="12"/>
      <c r="P36" s="12"/>
      <c r="Q36" s="12"/>
      <c r="R36" s="13"/>
      <c r="S36" s="68"/>
      <c r="T36" s="69"/>
      <c r="U36" s="70"/>
    </row>
    <row r="37" spans="1:21" ht="14.5" thickBot="1" x14ac:dyDescent="0.35">
      <c r="A37" s="21">
        <v>1</v>
      </c>
      <c r="B37" s="21">
        <v>2</v>
      </c>
      <c r="C37" s="21">
        <v>3</v>
      </c>
      <c r="D37" s="21">
        <v>4</v>
      </c>
      <c r="E37" s="21">
        <v>5</v>
      </c>
      <c r="F37" s="21">
        <v>6</v>
      </c>
      <c r="G37" s="21">
        <v>7</v>
      </c>
      <c r="H37" s="21">
        <v>8</v>
      </c>
      <c r="I37" s="21">
        <v>9</v>
      </c>
      <c r="J37" s="21">
        <v>10</v>
      </c>
      <c r="K37" s="21">
        <v>11</v>
      </c>
      <c r="L37" s="21">
        <v>12</v>
      </c>
      <c r="M37" s="21">
        <v>13</v>
      </c>
      <c r="N37" s="21">
        <v>14</v>
      </c>
      <c r="O37" s="21">
        <v>15</v>
      </c>
      <c r="P37" s="21">
        <v>16</v>
      </c>
      <c r="Q37" s="21">
        <v>17</v>
      </c>
      <c r="R37" s="21">
        <v>18</v>
      </c>
      <c r="S37" s="71"/>
      <c r="T37" s="72"/>
      <c r="U37" s="73"/>
    </row>
    <row r="38" spans="1:21" ht="22" customHeight="1" thickTop="1" x14ac:dyDescent="0.3">
      <c r="A38" s="23">
        <v>1</v>
      </c>
      <c r="B38" s="24" t="s">
        <v>23</v>
      </c>
      <c r="C38" s="25">
        <f t="shared" ref="C38:C48" si="3">K11</f>
        <v>1266</v>
      </c>
      <c r="D38" s="25">
        <v>0</v>
      </c>
      <c r="E38" s="25">
        <v>0</v>
      </c>
      <c r="F38" s="25">
        <v>1</v>
      </c>
      <c r="G38" s="27">
        <f>C38+E38-F38</f>
        <v>1265</v>
      </c>
      <c r="H38" s="28">
        <v>0</v>
      </c>
      <c r="I38" s="29">
        <v>1128</v>
      </c>
      <c r="J38" s="29">
        <v>137</v>
      </c>
      <c r="K38" s="27">
        <f>SUM(H38:J38)</f>
        <v>1265</v>
      </c>
      <c r="L38" s="74">
        <v>68526</v>
      </c>
      <c r="M38" s="31">
        <f>L38/I38</f>
        <v>60.75</v>
      </c>
      <c r="N38" s="32" t="s">
        <v>24</v>
      </c>
      <c r="O38" s="25">
        <v>8000</v>
      </c>
      <c r="P38" s="25">
        <v>1511</v>
      </c>
      <c r="Q38" s="33"/>
      <c r="R38" s="34"/>
      <c r="S38" s="75"/>
      <c r="T38" s="76"/>
      <c r="U38" s="4">
        <f>O38*L38</f>
        <v>548208000</v>
      </c>
    </row>
    <row r="39" spans="1:21" ht="22" customHeight="1" x14ac:dyDescent="0.3">
      <c r="A39" s="35">
        <v>2</v>
      </c>
      <c r="B39" s="36" t="s">
        <v>25</v>
      </c>
      <c r="C39" s="37">
        <f t="shared" si="3"/>
        <v>935</v>
      </c>
      <c r="D39" s="37">
        <v>0</v>
      </c>
      <c r="E39" s="37">
        <v>0</v>
      </c>
      <c r="F39" s="37">
        <v>1</v>
      </c>
      <c r="G39" s="38">
        <f>C39+E39-F39</f>
        <v>934</v>
      </c>
      <c r="H39" s="39">
        <v>119</v>
      </c>
      <c r="I39" s="39">
        <v>635</v>
      </c>
      <c r="J39" s="77">
        <v>180</v>
      </c>
      <c r="K39" s="38">
        <f>SUM(H39:J39)</f>
        <v>934</v>
      </c>
      <c r="L39" s="51">
        <v>37306</v>
      </c>
      <c r="M39" s="41">
        <f>SUM(L39/I39)</f>
        <v>58.749606299212601</v>
      </c>
      <c r="N39" s="42" t="s">
        <v>24</v>
      </c>
      <c r="O39" s="37">
        <v>9000</v>
      </c>
      <c r="P39" s="43">
        <v>1836</v>
      </c>
      <c r="Q39" s="44"/>
      <c r="R39" s="45"/>
      <c r="S39" s="75"/>
      <c r="T39" s="76"/>
      <c r="U39" s="4">
        <f t="shared" ref="U39:U48" si="4">O39*L39</f>
        <v>335754000</v>
      </c>
    </row>
    <row r="40" spans="1:21" ht="22" customHeight="1" x14ac:dyDescent="0.3">
      <c r="A40" s="35">
        <v>3</v>
      </c>
      <c r="B40" s="36" t="s">
        <v>26</v>
      </c>
      <c r="C40" s="37">
        <f t="shared" si="3"/>
        <v>0</v>
      </c>
      <c r="D40" s="37">
        <v>0</v>
      </c>
      <c r="E40" s="37">
        <v>0</v>
      </c>
      <c r="F40" s="37">
        <v>0</v>
      </c>
      <c r="G40" s="38">
        <f t="shared" ref="G40:G48" si="5">C40+E40-F40</f>
        <v>0</v>
      </c>
      <c r="H40" s="46">
        <v>0</v>
      </c>
      <c r="I40" s="46">
        <v>0</v>
      </c>
      <c r="J40" s="46">
        <v>0</v>
      </c>
      <c r="K40" s="38">
        <f t="shared" ref="K40:K48" si="6">SUM(H40:J40)</f>
        <v>0</v>
      </c>
      <c r="L40" s="47">
        <v>0</v>
      </c>
      <c r="M40" s="48">
        <v>0</v>
      </c>
      <c r="N40" s="49" t="s">
        <v>27</v>
      </c>
      <c r="O40" s="37">
        <v>0</v>
      </c>
      <c r="P40" s="37">
        <v>0</v>
      </c>
      <c r="Q40" s="44"/>
      <c r="R40" s="45"/>
      <c r="S40" s="75">
        <f>[2]Sheet1!R326</f>
        <v>11129</v>
      </c>
      <c r="T40" s="76">
        <f>S40-P40</f>
        <v>11129</v>
      </c>
      <c r="U40" s="4">
        <f t="shared" si="4"/>
        <v>0</v>
      </c>
    </row>
    <row r="41" spans="1:21" ht="22" customHeight="1" x14ac:dyDescent="0.3">
      <c r="A41" s="35">
        <v>4</v>
      </c>
      <c r="B41" s="36" t="s">
        <v>28</v>
      </c>
      <c r="C41" s="47">
        <f t="shared" si="3"/>
        <v>0</v>
      </c>
      <c r="D41" s="37">
        <v>0</v>
      </c>
      <c r="E41" s="37">
        <v>0</v>
      </c>
      <c r="F41" s="37">
        <v>0</v>
      </c>
      <c r="G41" s="38">
        <f t="shared" si="5"/>
        <v>0</v>
      </c>
      <c r="H41" s="46">
        <v>0</v>
      </c>
      <c r="I41" s="46">
        <v>0</v>
      </c>
      <c r="J41" s="46">
        <v>0</v>
      </c>
      <c r="K41" s="38">
        <f t="shared" si="6"/>
        <v>0</v>
      </c>
      <c r="L41" s="47">
        <v>0</v>
      </c>
      <c r="M41" s="48">
        <v>0</v>
      </c>
      <c r="N41" s="50" t="s">
        <v>27</v>
      </c>
      <c r="O41" s="37">
        <v>0</v>
      </c>
      <c r="P41" s="37">
        <v>0</v>
      </c>
      <c r="Q41" s="44"/>
      <c r="R41" s="45"/>
      <c r="S41" s="75">
        <f>[2]Sheet1!R327</f>
        <v>858</v>
      </c>
      <c r="T41" s="76">
        <f>S41-P41</f>
        <v>858</v>
      </c>
      <c r="U41" s="4">
        <f t="shared" si="4"/>
        <v>0</v>
      </c>
    </row>
    <row r="42" spans="1:21" ht="22" customHeight="1" x14ac:dyDescent="0.3">
      <c r="A42" s="35">
        <v>5</v>
      </c>
      <c r="B42" s="36" t="s">
        <v>29</v>
      </c>
      <c r="C42" s="37">
        <f t="shared" si="3"/>
        <v>132</v>
      </c>
      <c r="D42" s="37">
        <v>0</v>
      </c>
      <c r="E42" s="37">
        <v>0</v>
      </c>
      <c r="F42" s="37">
        <v>0</v>
      </c>
      <c r="G42" s="38">
        <f t="shared" si="5"/>
        <v>132</v>
      </c>
      <c r="H42" s="46">
        <v>50</v>
      </c>
      <c r="I42" s="39">
        <v>56</v>
      </c>
      <c r="J42" s="46">
        <v>26</v>
      </c>
      <c r="K42" s="38">
        <f t="shared" si="6"/>
        <v>132</v>
      </c>
      <c r="L42" s="37">
        <v>0</v>
      </c>
      <c r="M42" s="51">
        <v>0</v>
      </c>
      <c r="N42" s="49" t="s">
        <v>30</v>
      </c>
      <c r="O42" s="37">
        <v>80000</v>
      </c>
      <c r="P42" s="37">
        <v>16</v>
      </c>
      <c r="Q42" s="44"/>
      <c r="R42" s="45"/>
      <c r="S42" s="75"/>
      <c r="T42" s="76"/>
      <c r="U42" s="4">
        <f t="shared" si="4"/>
        <v>0</v>
      </c>
    </row>
    <row r="43" spans="1:21" ht="22" customHeight="1" x14ac:dyDescent="0.3">
      <c r="A43" s="35">
        <v>6</v>
      </c>
      <c r="B43" s="36" t="s">
        <v>31</v>
      </c>
      <c r="C43" s="37">
        <f t="shared" si="3"/>
        <v>324</v>
      </c>
      <c r="D43" s="37">
        <v>60</v>
      </c>
      <c r="E43" s="37">
        <v>0</v>
      </c>
      <c r="F43" s="37">
        <v>1</v>
      </c>
      <c r="G43" s="38">
        <f t="shared" si="5"/>
        <v>323</v>
      </c>
      <c r="H43" s="39">
        <v>75</v>
      </c>
      <c r="I43" s="39">
        <v>220</v>
      </c>
      <c r="J43" s="77">
        <v>28</v>
      </c>
      <c r="K43" s="38">
        <f t="shared" si="6"/>
        <v>323</v>
      </c>
      <c r="L43" s="51">
        <v>13145</v>
      </c>
      <c r="M43" s="51">
        <f>SUM(L43/I43)</f>
        <v>59.75</v>
      </c>
      <c r="N43" s="49" t="s">
        <v>27</v>
      </c>
      <c r="O43" s="37">
        <v>120000</v>
      </c>
      <c r="P43" s="37">
        <v>296</v>
      </c>
      <c r="Q43" s="44"/>
      <c r="R43" s="45"/>
      <c r="S43" s="75"/>
      <c r="T43" s="76"/>
      <c r="U43" s="4">
        <f t="shared" si="4"/>
        <v>1577400000</v>
      </c>
    </row>
    <row r="44" spans="1:21" ht="22" customHeight="1" x14ac:dyDescent="0.3">
      <c r="A44" s="35">
        <v>7</v>
      </c>
      <c r="B44" s="36" t="s">
        <v>32</v>
      </c>
      <c r="C44" s="37">
        <f t="shared" si="3"/>
        <v>27</v>
      </c>
      <c r="D44" s="37">
        <v>0</v>
      </c>
      <c r="E44" s="37">
        <v>0</v>
      </c>
      <c r="F44" s="37">
        <v>0</v>
      </c>
      <c r="G44" s="38">
        <f t="shared" si="5"/>
        <v>27</v>
      </c>
      <c r="H44" s="46">
        <v>0</v>
      </c>
      <c r="I44" s="39">
        <v>15</v>
      </c>
      <c r="J44" s="78">
        <v>12</v>
      </c>
      <c r="K44" s="38">
        <f t="shared" si="6"/>
        <v>27</v>
      </c>
      <c r="L44" s="37">
        <v>0</v>
      </c>
      <c r="M44" s="51">
        <f>L44/I44</f>
        <v>0</v>
      </c>
      <c r="N44" s="49" t="s">
        <v>33</v>
      </c>
      <c r="O44" s="37">
        <v>0</v>
      </c>
      <c r="P44" s="37">
        <v>30</v>
      </c>
      <c r="Q44" s="44"/>
      <c r="R44" s="45"/>
      <c r="S44" s="75"/>
      <c r="T44" s="76"/>
      <c r="U44" s="4">
        <f t="shared" si="4"/>
        <v>0</v>
      </c>
    </row>
    <row r="45" spans="1:21" ht="22" customHeight="1" x14ac:dyDescent="0.3">
      <c r="A45" s="35">
        <v>8</v>
      </c>
      <c r="B45" s="36" t="s">
        <v>34</v>
      </c>
      <c r="C45" s="52">
        <f t="shared" si="3"/>
        <v>35</v>
      </c>
      <c r="D45" s="37">
        <v>0</v>
      </c>
      <c r="E45" s="37">
        <v>0</v>
      </c>
      <c r="F45" s="37">
        <v>1</v>
      </c>
      <c r="G45" s="38">
        <f t="shared" si="5"/>
        <v>34</v>
      </c>
      <c r="H45" s="39">
        <v>2</v>
      </c>
      <c r="I45" s="39">
        <v>28</v>
      </c>
      <c r="J45" s="79">
        <v>4</v>
      </c>
      <c r="K45" s="38">
        <f t="shared" si="6"/>
        <v>34</v>
      </c>
      <c r="L45" s="37">
        <v>0</v>
      </c>
      <c r="M45" s="51">
        <f>L45/I45</f>
        <v>0</v>
      </c>
      <c r="N45" s="49" t="s">
        <v>35</v>
      </c>
      <c r="O45" s="37">
        <v>65000</v>
      </c>
      <c r="P45" s="37">
        <v>104</v>
      </c>
      <c r="Q45" s="44"/>
      <c r="R45" s="45"/>
      <c r="S45" s="75"/>
      <c r="T45" s="76"/>
      <c r="U45" s="4">
        <f t="shared" si="4"/>
        <v>0</v>
      </c>
    </row>
    <row r="46" spans="1:21" ht="22" customHeight="1" x14ac:dyDescent="0.3">
      <c r="A46" s="35">
        <v>9</v>
      </c>
      <c r="B46" s="36" t="s">
        <v>36</v>
      </c>
      <c r="C46" s="37">
        <f t="shared" si="3"/>
        <v>16</v>
      </c>
      <c r="D46" s="37">
        <v>0</v>
      </c>
      <c r="E46" s="37">
        <v>0</v>
      </c>
      <c r="F46" s="37">
        <v>0</v>
      </c>
      <c r="G46" s="38">
        <f t="shared" si="5"/>
        <v>16</v>
      </c>
      <c r="H46" s="39">
        <v>15</v>
      </c>
      <c r="I46" s="46">
        <v>0</v>
      </c>
      <c r="J46" s="46">
        <v>1</v>
      </c>
      <c r="K46" s="38">
        <f t="shared" si="6"/>
        <v>16</v>
      </c>
      <c r="L46" s="37">
        <v>0</v>
      </c>
      <c r="M46" s="51">
        <v>0</v>
      </c>
      <c r="N46" s="49" t="s">
        <v>33</v>
      </c>
      <c r="O46" s="37">
        <v>47000</v>
      </c>
      <c r="P46" s="37">
        <v>38</v>
      </c>
      <c r="Q46" s="44"/>
      <c r="R46" s="45"/>
      <c r="S46" s="75"/>
      <c r="T46" s="76"/>
      <c r="U46" s="4">
        <f t="shared" si="4"/>
        <v>0</v>
      </c>
    </row>
    <row r="47" spans="1:21" ht="22" customHeight="1" x14ac:dyDescent="0.3">
      <c r="A47" s="35">
        <v>10</v>
      </c>
      <c r="B47" s="36" t="s">
        <v>37</v>
      </c>
      <c r="C47" s="37">
        <f t="shared" si="3"/>
        <v>619</v>
      </c>
      <c r="D47" s="37">
        <v>0</v>
      </c>
      <c r="E47" s="37">
        <v>0</v>
      </c>
      <c r="F47" s="37">
        <v>0</v>
      </c>
      <c r="G47" s="38">
        <f t="shared" si="5"/>
        <v>619</v>
      </c>
      <c r="H47" s="46">
        <v>405</v>
      </c>
      <c r="I47" s="39">
        <v>214</v>
      </c>
      <c r="J47" s="46">
        <v>0</v>
      </c>
      <c r="K47" s="38">
        <f t="shared" si="6"/>
        <v>619</v>
      </c>
      <c r="L47" s="51">
        <v>0</v>
      </c>
      <c r="M47" s="51">
        <f>L47/I47</f>
        <v>0</v>
      </c>
      <c r="N47" s="53" t="s">
        <v>38</v>
      </c>
      <c r="O47" s="37">
        <v>10000</v>
      </c>
      <c r="P47" s="37">
        <v>400</v>
      </c>
      <c r="Q47" s="44"/>
      <c r="R47" s="45"/>
      <c r="S47" s="75"/>
      <c r="T47" s="76"/>
      <c r="U47" s="4">
        <f t="shared" si="4"/>
        <v>0</v>
      </c>
    </row>
    <row r="48" spans="1:21" ht="22" customHeight="1" x14ac:dyDescent="0.3">
      <c r="A48" s="54">
        <v>11</v>
      </c>
      <c r="B48" s="55" t="s">
        <v>44</v>
      </c>
      <c r="C48" s="56">
        <f t="shared" si="3"/>
        <v>0</v>
      </c>
      <c r="D48" s="56">
        <v>0</v>
      </c>
      <c r="E48" s="56">
        <v>0</v>
      </c>
      <c r="F48" s="56">
        <v>0</v>
      </c>
      <c r="G48" s="57">
        <f t="shared" si="5"/>
        <v>0</v>
      </c>
      <c r="H48" s="58">
        <v>0</v>
      </c>
      <c r="I48" s="59">
        <v>0</v>
      </c>
      <c r="J48" s="60">
        <v>0</v>
      </c>
      <c r="K48" s="57">
        <f t="shared" si="6"/>
        <v>0</v>
      </c>
      <c r="L48" s="61">
        <v>0</v>
      </c>
      <c r="M48" s="61">
        <v>0</v>
      </c>
      <c r="N48" s="62"/>
      <c r="O48" s="56">
        <v>0</v>
      </c>
      <c r="P48" s="56">
        <v>0</v>
      </c>
      <c r="Q48" s="63"/>
      <c r="R48" s="64"/>
      <c r="U48" s="4">
        <f t="shared" si="4"/>
        <v>0</v>
      </c>
    </row>
    <row r="49" spans="1:21" x14ac:dyDescent="0.3">
      <c r="N49" s="80"/>
      <c r="T49" s="81"/>
      <c r="U49" s="82"/>
    </row>
    <row r="50" spans="1:21" x14ac:dyDescent="0.3">
      <c r="N50" s="80"/>
      <c r="T50" s="81"/>
      <c r="U50" s="82"/>
    </row>
    <row r="57" spans="1:21" x14ac:dyDescent="0.3">
      <c r="A57" s="1" t="s">
        <v>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21" x14ac:dyDescent="0.3">
      <c r="A58" s="1" t="s">
        <v>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21" x14ac:dyDescent="0.3">
      <c r="A59" s="5" t="s">
        <v>40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21" x14ac:dyDescent="0.3">
      <c r="A60" s="6"/>
      <c r="B60" s="6" t="s">
        <v>45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21" x14ac:dyDescent="0.3">
      <c r="A61" s="7" t="s">
        <v>3</v>
      </c>
      <c r="B61" s="7" t="s">
        <v>4</v>
      </c>
      <c r="C61" s="8" t="s">
        <v>46</v>
      </c>
      <c r="D61" s="9" t="s">
        <v>5</v>
      </c>
      <c r="E61" s="10"/>
      <c r="F61" s="10"/>
      <c r="G61" s="10"/>
      <c r="H61" s="10"/>
      <c r="I61" s="10"/>
      <c r="J61" s="10"/>
      <c r="K61" s="11"/>
      <c r="L61" s="9" t="s">
        <v>6</v>
      </c>
      <c r="M61" s="11"/>
      <c r="N61" s="8" t="s">
        <v>7</v>
      </c>
      <c r="O61" s="12" t="s">
        <v>8</v>
      </c>
      <c r="P61" s="12"/>
      <c r="Q61" s="12"/>
      <c r="R61" s="13" t="s">
        <v>9</v>
      </c>
    </row>
    <row r="62" spans="1:21" x14ac:dyDescent="0.3">
      <c r="A62" s="14"/>
      <c r="B62" s="14"/>
      <c r="C62" s="15"/>
      <c r="D62" s="9" t="s">
        <v>10</v>
      </c>
      <c r="E62" s="10"/>
      <c r="F62" s="10"/>
      <c r="G62" s="11"/>
      <c r="H62" s="12" t="s">
        <v>47</v>
      </c>
      <c r="I62" s="12"/>
      <c r="J62" s="12"/>
      <c r="K62" s="12"/>
      <c r="L62" s="16"/>
      <c r="M62" s="17"/>
      <c r="N62" s="15"/>
      <c r="O62" s="12"/>
      <c r="P62" s="12"/>
      <c r="Q62" s="12"/>
      <c r="R62" s="13"/>
    </row>
    <row r="63" spans="1:21" x14ac:dyDescent="0.3">
      <c r="A63" s="14"/>
      <c r="B63" s="14"/>
      <c r="C63" s="15"/>
      <c r="D63" s="8" t="s">
        <v>11</v>
      </c>
      <c r="E63" s="8" t="s">
        <v>12</v>
      </c>
      <c r="F63" s="8" t="s">
        <v>13</v>
      </c>
      <c r="G63" s="8" t="s">
        <v>14</v>
      </c>
      <c r="H63" s="7" t="s">
        <v>15</v>
      </c>
      <c r="I63" s="7" t="s">
        <v>16</v>
      </c>
      <c r="J63" s="8" t="s">
        <v>17</v>
      </c>
      <c r="K63" s="8" t="s">
        <v>14</v>
      </c>
      <c r="L63" s="8" t="s">
        <v>18</v>
      </c>
      <c r="M63" s="9" t="s">
        <v>19</v>
      </c>
      <c r="N63" s="15"/>
      <c r="O63" s="12"/>
      <c r="P63" s="12"/>
      <c r="Q63" s="12"/>
      <c r="R63" s="13"/>
    </row>
    <row r="64" spans="1:21" x14ac:dyDescent="0.3">
      <c r="A64" s="14"/>
      <c r="B64" s="14"/>
      <c r="C64" s="15"/>
      <c r="D64" s="15"/>
      <c r="E64" s="15"/>
      <c r="F64" s="15"/>
      <c r="G64" s="15"/>
      <c r="H64" s="14"/>
      <c r="I64" s="14"/>
      <c r="J64" s="15"/>
      <c r="K64" s="15"/>
      <c r="L64" s="15"/>
      <c r="M64" s="18"/>
      <c r="N64" s="15"/>
      <c r="O64" s="12" t="s">
        <v>20</v>
      </c>
      <c r="P64" s="12" t="s">
        <v>21</v>
      </c>
      <c r="Q64" s="12" t="s">
        <v>22</v>
      </c>
      <c r="R64" s="13"/>
    </row>
    <row r="65" spans="1:21" x14ac:dyDescent="0.3">
      <c r="A65" s="19"/>
      <c r="B65" s="19"/>
      <c r="C65" s="20"/>
      <c r="D65" s="20"/>
      <c r="E65" s="20"/>
      <c r="F65" s="20"/>
      <c r="G65" s="20"/>
      <c r="H65" s="19"/>
      <c r="I65" s="19"/>
      <c r="J65" s="15"/>
      <c r="K65" s="20"/>
      <c r="L65" s="20"/>
      <c r="M65" s="16"/>
      <c r="N65" s="20"/>
      <c r="O65" s="12"/>
      <c r="P65" s="12"/>
      <c r="Q65" s="12"/>
      <c r="R65" s="13"/>
    </row>
    <row r="66" spans="1:21" ht="14.5" thickBot="1" x14ac:dyDescent="0.35">
      <c r="A66" s="21">
        <v>1</v>
      </c>
      <c r="B66" s="21">
        <v>2</v>
      </c>
      <c r="C66" s="21">
        <v>3</v>
      </c>
      <c r="D66" s="21">
        <v>4</v>
      </c>
      <c r="E66" s="21">
        <v>5</v>
      </c>
      <c r="F66" s="21">
        <v>6</v>
      </c>
      <c r="G66" s="21">
        <v>7</v>
      </c>
      <c r="H66" s="21">
        <v>8</v>
      </c>
      <c r="I66" s="21">
        <v>9</v>
      </c>
      <c r="J66" s="22">
        <v>10</v>
      </c>
      <c r="K66" s="21">
        <v>11</v>
      </c>
      <c r="L66" s="21">
        <v>12</v>
      </c>
      <c r="M66" s="21">
        <v>13</v>
      </c>
      <c r="N66" s="21">
        <v>14</v>
      </c>
      <c r="O66" s="21">
        <v>15</v>
      </c>
      <c r="P66" s="21">
        <v>16</v>
      </c>
      <c r="Q66" s="21">
        <v>17</v>
      </c>
      <c r="R66" s="21">
        <v>18</v>
      </c>
    </row>
    <row r="67" spans="1:21" ht="22" customHeight="1" thickTop="1" x14ac:dyDescent="0.3">
      <c r="A67" s="23">
        <v>1</v>
      </c>
      <c r="B67" s="24" t="s">
        <v>23</v>
      </c>
      <c r="C67" s="25">
        <f>K38</f>
        <v>1265</v>
      </c>
      <c r="D67" s="26">
        <v>0</v>
      </c>
      <c r="E67" s="25">
        <v>0</v>
      </c>
      <c r="F67" s="25">
        <v>1</v>
      </c>
      <c r="G67" s="27">
        <f>C67+E67-F67</f>
        <v>1264</v>
      </c>
      <c r="H67" s="28">
        <v>0</v>
      </c>
      <c r="I67" s="29">
        <v>1128</v>
      </c>
      <c r="J67" s="29">
        <v>136</v>
      </c>
      <c r="K67" s="27">
        <f>SUM(H67:J67)</f>
        <v>1264</v>
      </c>
      <c r="L67" s="30">
        <v>94188</v>
      </c>
      <c r="M67" s="31">
        <f>L67/I67</f>
        <v>83.5</v>
      </c>
      <c r="N67" s="32" t="s">
        <v>24</v>
      </c>
      <c r="O67" s="25">
        <v>9800</v>
      </c>
      <c r="P67" s="25">
        <v>1511</v>
      </c>
      <c r="Q67" s="33">
        <v>0</v>
      </c>
      <c r="R67" s="34"/>
      <c r="U67" s="4">
        <f>O67*L67</f>
        <v>923042400</v>
      </c>
    </row>
    <row r="68" spans="1:21" ht="22" customHeight="1" x14ac:dyDescent="0.3">
      <c r="A68" s="35">
        <v>2</v>
      </c>
      <c r="B68" s="36" t="s">
        <v>25</v>
      </c>
      <c r="C68" s="37">
        <f t="shared" ref="C68:C74" si="7">K39</f>
        <v>934</v>
      </c>
      <c r="D68" s="37">
        <v>0</v>
      </c>
      <c r="E68" s="37">
        <v>0</v>
      </c>
      <c r="F68" s="37">
        <v>1</v>
      </c>
      <c r="G68" s="38">
        <f>C68+E68-F68</f>
        <v>933</v>
      </c>
      <c r="H68" s="39">
        <v>119</v>
      </c>
      <c r="I68" s="39">
        <v>635</v>
      </c>
      <c r="J68" s="77">
        <v>179</v>
      </c>
      <c r="K68" s="38">
        <f>SUM(H68:J68)</f>
        <v>933</v>
      </c>
      <c r="L68" s="40">
        <v>935</v>
      </c>
      <c r="M68" s="41">
        <f>L68/I68</f>
        <v>1.4724409448818898</v>
      </c>
      <c r="N68" s="42" t="s">
        <v>24</v>
      </c>
      <c r="O68" s="37">
        <v>9800</v>
      </c>
      <c r="P68" s="43">
        <v>1836</v>
      </c>
      <c r="Q68" s="44">
        <v>0</v>
      </c>
      <c r="R68" s="45"/>
      <c r="U68" s="4">
        <f t="shared" ref="U68:U77" si="8">O68*L68</f>
        <v>9163000</v>
      </c>
    </row>
    <row r="69" spans="1:21" ht="22" customHeight="1" x14ac:dyDescent="0.3">
      <c r="A69" s="35">
        <v>3</v>
      </c>
      <c r="B69" s="36" t="s">
        <v>26</v>
      </c>
      <c r="C69" s="37">
        <f t="shared" si="7"/>
        <v>0</v>
      </c>
      <c r="D69" s="37">
        <v>0</v>
      </c>
      <c r="E69" s="37">
        <v>0</v>
      </c>
      <c r="F69" s="37">
        <v>0</v>
      </c>
      <c r="G69" s="38">
        <f t="shared" ref="G69:G77" si="9">C69+E69-F69</f>
        <v>0</v>
      </c>
      <c r="H69" s="46">
        <v>0</v>
      </c>
      <c r="I69" s="46">
        <v>0</v>
      </c>
      <c r="J69" s="46">
        <v>0</v>
      </c>
      <c r="K69" s="38">
        <f t="shared" ref="K69:K77" si="10">SUM(H69:J69)</f>
        <v>0</v>
      </c>
      <c r="L69" s="47">
        <v>0</v>
      </c>
      <c r="M69" s="48">
        <v>0</v>
      </c>
      <c r="N69" s="49" t="s">
        <v>27</v>
      </c>
      <c r="O69" s="37">
        <v>0</v>
      </c>
      <c r="P69" s="37">
        <v>0</v>
      </c>
      <c r="Q69" s="44">
        <v>0</v>
      </c>
      <c r="R69" s="45"/>
      <c r="U69" s="4">
        <f t="shared" si="8"/>
        <v>0</v>
      </c>
    </row>
    <row r="70" spans="1:21" ht="22" customHeight="1" x14ac:dyDescent="0.3">
      <c r="A70" s="35">
        <v>4</v>
      </c>
      <c r="B70" s="36" t="s">
        <v>28</v>
      </c>
      <c r="C70" s="37">
        <f t="shared" si="7"/>
        <v>0</v>
      </c>
      <c r="D70" s="37">
        <v>0</v>
      </c>
      <c r="E70" s="37">
        <v>0</v>
      </c>
      <c r="F70" s="37">
        <v>0</v>
      </c>
      <c r="G70" s="38">
        <f t="shared" si="9"/>
        <v>0</v>
      </c>
      <c r="H70" s="46">
        <v>0</v>
      </c>
      <c r="I70" s="46">
        <v>0</v>
      </c>
      <c r="J70" s="46">
        <v>0</v>
      </c>
      <c r="K70" s="38">
        <f t="shared" si="10"/>
        <v>0</v>
      </c>
      <c r="L70" s="47">
        <v>0</v>
      </c>
      <c r="M70" s="48">
        <v>0</v>
      </c>
      <c r="N70" s="50" t="s">
        <v>27</v>
      </c>
      <c r="O70" s="37">
        <v>0</v>
      </c>
      <c r="P70" s="37">
        <v>0</v>
      </c>
      <c r="Q70" s="44">
        <v>0</v>
      </c>
      <c r="R70" s="45"/>
      <c r="U70" s="4">
        <f t="shared" si="8"/>
        <v>0</v>
      </c>
    </row>
    <row r="71" spans="1:21" ht="22" customHeight="1" x14ac:dyDescent="0.3">
      <c r="A71" s="35">
        <v>5</v>
      </c>
      <c r="B71" s="36" t="s">
        <v>29</v>
      </c>
      <c r="C71" s="37">
        <f t="shared" si="7"/>
        <v>132</v>
      </c>
      <c r="D71" s="37">
        <v>0</v>
      </c>
      <c r="E71" s="37">
        <v>0</v>
      </c>
      <c r="F71" s="37">
        <v>0</v>
      </c>
      <c r="G71" s="38">
        <f t="shared" si="9"/>
        <v>132</v>
      </c>
      <c r="H71" s="46">
        <v>50</v>
      </c>
      <c r="I71" s="39">
        <v>56</v>
      </c>
      <c r="J71" s="46">
        <v>26</v>
      </c>
      <c r="K71" s="38">
        <f t="shared" si="10"/>
        <v>132</v>
      </c>
      <c r="L71" s="37">
        <v>0</v>
      </c>
      <c r="M71" s="51">
        <f>L71/I71</f>
        <v>0</v>
      </c>
      <c r="N71" s="49" t="s">
        <v>30</v>
      </c>
      <c r="O71" s="37">
        <v>95000</v>
      </c>
      <c r="P71" s="37">
        <v>16</v>
      </c>
      <c r="Q71" s="44">
        <v>0</v>
      </c>
      <c r="R71" s="45"/>
      <c r="U71" s="4">
        <f t="shared" si="8"/>
        <v>0</v>
      </c>
    </row>
    <row r="72" spans="1:21" ht="22" customHeight="1" x14ac:dyDescent="0.3">
      <c r="A72" s="35">
        <v>6</v>
      </c>
      <c r="B72" s="36" t="s">
        <v>31</v>
      </c>
      <c r="C72" s="37">
        <f t="shared" si="7"/>
        <v>323</v>
      </c>
      <c r="D72" s="37">
        <v>0</v>
      </c>
      <c r="E72" s="37">
        <v>0</v>
      </c>
      <c r="F72" s="37">
        <v>1</v>
      </c>
      <c r="G72" s="38">
        <f t="shared" si="9"/>
        <v>322</v>
      </c>
      <c r="H72" s="39">
        <v>75</v>
      </c>
      <c r="I72" s="39">
        <v>220</v>
      </c>
      <c r="J72" s="77">
        <v>27</v>
      </c>
      <c r="K72" s="38">
        <f t="shared" si="10"/>
        <v>322</v>
      </c>
      <c r="L72" s="51">
        <v>21395</v>
      </c>
      <c r="M72" s="51">
        <f>L72/I72</f>
        <v>97.25</v>
      </c>
      <c r="N72" s="49" t="s">
        <v>27</v>
      </c>
      <c r="O72" s="37">
        <v>105000</v>
      </c>
      <c r="P72" s="37">
        <v>296</v>
      </c>
      <c r="Q72" s="44">
        <v>0</v>
      </c>
      <c r="R72" s="45"/>
      <c r="U72" s="4">
        <f t="shared" si="8"/>
        <v>2246475000</v>
      </c>
    </row>
    <row r="73" spans="1:21" ht="22" customHeight="1" x14ac:dyDescent="0.3">
      <c r="A73" s="35">
        <v>7</v>
      </c>
      <c r="B73" s="36" t="s">
        <v>32</v>
      </c>
      <c r="C73" s="37">
        <f t="shared" si="7"/>
        <v>27</v>
      </c>
      <c r="D73" s="37">
        <v>0</v>
      </c>
      <c r="E73" s="37">
        <v>0</v>
      </c>
      <c r="F73" s="37">
        <v>1</v>
      </c>
      <c r="G73" s="38">
        <f t="shared" si="9"/>
        <v>26</v>
      </c>
      <c r="H73" s="46">
        <v>0</v>
      </c>
      <c r="I73" s="39">
        <v>15</v>
      </c>
      <c r="J73" s="78">
        <v>11</v>
      </c>
      <c r="K73" s="38">
        <f t="shared" si="10"/>
        <v>26</v>
      </c>
      <c r="L73" s="37">
        <v>0</v>
      </c>
      <c r="M73" s="51">
        <f>L73/I73</f>
        <v>0</v>
      </c>
      <c r="N73" s="49" t="s">
        <v>33</v>
      </c>
      <c r="O73" s="37">
        <v>100000</v>
      </c>
      <c r="P73" s="37">
        <v>30</v>
      </c>
      <c r="Q73" s="44">
        <v>0</v>
      </c>
      <c r="R73" s="45"/>
      <c r="U73" s="4">
        <f t="shared" si="8"/>
        <v>0</v>
      </c>
    </row>
    <row r="74" spans="1:21" ht="22" customHeight="1" x14ac:dyDescent="0.3">
      <c r="A74" s="35">
        <v>8</v>
      </c>
      <c r="B74" s="36" t="s">
        <v>34</v>
      </c>
      <c r="C74" s="37">
        <f t="shared" si="7"/>
        <v>34</v>
      </c>
      <c r="D74" s="37">
        <v>0</v>
      </c>
      <c r="E74" s="37">
        <v>0</v>
      </c>
      <c r="F74" s="37">
        <v>1</v>
      </c>
      <c r="G74" s="38">
        <f t="shared" si="9"/>
        <v>33</v>
      </c>
      <c r="H74" s="39">
        <v>2</v>
      </c>
      <c r="I74" s="39">
        <v>28</v>
      </c>
      <c r="J74" s="79">
        <v>3</v>
      </c>
      <c r="K74" s="38">
        <f t="shared" si="10"/>
        <v>33</v>
      </c>
      <c r="L74" s="37">
        <v>791</v>
      </c>
      <c r="M74" s="51">
        <f>L74/I74</f>
        <v>28.25</v>
      </c>
      <c r="N74" s="49" t="s">
        <v>35</v>
      </c>
      <c r="O74" s="37">
        <v>100000</v>
      </c>
      <c r="P74" s="37">
        <v>104</v>
      </c>
      <c r="Q74" s="44">
        <v>0</v>
      </c>
      <c r="R74" s="45"/>
      <c r="U74" s="4">
        <f t="shared" si="8"/>
        <v>79100000</v>
      </c>
    </row>
    <row r="75" spans="1:21" ht="22" customHeight="1" x14ac:dyDescent="0.3">
      <c r="A75" s="35">
        <v>9</v>
      </c>
      <c r="B75" s="36" t="s">
        <v>36</v>
      </c>
      <c r="C75" s="37">
        <f>K46</f>
        <v>16</v>
      </c>
      <c r="D75" s="37">
        <v>0</v>
      </c>
      <c r="E75" s="37">
        <v>0</v>
      </c>
      <c r="F75" s="37">
        <v>0</v>
      </c>
      <c r="G75" s="38">
        <f t="shared" si="9"/>
        <v>16</v>
      </c>
      <c r="H75" s="39">
        <v>15</v>
      </c>
      <c r="I75" s="46">
        <v>0</v>
      </c>
      <c r="J75" s="46">
        <v>1</v>
      </c>
      <c r="K75" s="38">
        <f t="shared" si="10"/>
        <v>16</v>
      </c>
      <c r="L75" s="37">
        <v>0</v>
      </c>
      <c r="M75" s="51">
        <v>0</v>
      </c>
      <c r="N75" s="49" t="s">
        <v>33</v>
      </c>
      <c r="O75" s="37">
        <v>0</v>
      </c>
      <c r="P75" s="37">
        <v>38</v>
      </c>
      <c r="Q75" s="44">
        <v>0</v>
      </c>
      <c r="R75" s="45"/>
      <c r="U75" s="4">
        <f t="shared" si="8"/>
        <v>0</v>
      </c>
    </row>
    <row r="76" spans="1:21" ht="22" customHeight="1" x14ac:dyDescent="0.3">
      <c r="A76" s="35">
        <v>10</v>
      </c>
      <c r="B76" s="36" t="s">
        <v>37</v>
      </c>
      <c r="C76" s="37">
        <f>K47</f>
        <v>619</v>
      </c>
      <c r="D76" s="37">
        <v>0</v>
      </c>
      <c r="E76" s="37">
        <v>0</v>
      </c>
      <c r="F76" s="37">
        <v>0</v>
      </c>
      <c r="G76" s="38">
        <f t="shared" si="9"/>
        <v>619</v>
      </c>
      <c r="H76" s="46">
        <v>405</v>
      </c>
      <c r="I76" s="39">
        <v>214</v>
      </c>
      <c r="J76" s="46">
        <v>0</v>
      </c>
      <c r="K76" s="38">
        <f t="shared" si="10"/>
        <v>619</v>
      </c>
      <c r="L76" s="51">
        <v>40500</v>
      </c>
      <c r="M76" s="51">
        <f>L76/I76</f>
        <v>189.25233644859813</v>
      </c>
      <c r="N76" s="53" t="s">
        <v>38</v>
      </c>
      <c r="O76" s="37">
        <v>10000</v>
      </c>
      <c r="P76" s="37">
        <v>400</v>
      </c>
      <c r="Q76" s="44">
        <v>0</v>
      </c>
      <c r="R76" s="45"/>
      <c r="U76" s="4">
        <f t="shared" si="8"/>
        <v>405000000</v>
      </c>
    </row>
    <row r="77" spans="1:21" ht="22" customHeight="1" x14ac:dyDescent="0.3">
      <c r="A77" s="54">
        <v>11</v>
      </c>
      <c r="B77" s="55" t="s">
        <v>44</v>
      </c>
      <c r="C77" s="56">
        <f>K48</f>
        <v>0</v>
      </c>
      <c r="D77" s="56">
        <v>0</v>
      </c>
      <c r="E77" s="56">
        <v>0</v>
      </c>
      <c r="F77" s="56">
        <v>0</v>
      </c>
      <c r="G77" s="57">
        <f t="shared" si="9"/>
        <v>0</v>
      </c>
      <c r="H77" s="58">
        <v>0</v>
      </c>
      <c r="I77" s="59">
        <v>0</v>
      </c>
      <c r="J77" s="60">
        <v>0</v>
      </c>
      <c r="K77" s="57">
        <f t="shared" si="10"/>
        <v>0</v>
      </c>
      <c r="L77" s="61">
        <v>0</v>
      </c>
      <c r="M77" s="61">
        <v>0</v>
      </c>
      <c r="N77" s="62"/>
      <c r="O77" s="56">
        <v>0</v>
      </c>
      <c r="P77" s="56">
        <v>0</v>
      </c>
      <c r="Q77" s="63">
        <v>0</v>
      </c>
      <c r="R77" s="64"/>
      <c r="U77" s="4">
        <f t="shared" si="8"/>
        <v>0</v>
      </c>
    </row>
    <row r="78" spans="1:2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2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2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3">
      <c r="A87" s="1" t="s">
        <v>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3">
      <c r="A88" s="1" t="s">
        <v>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3">
      <c r="A89" s="5" t="s">
        <v>40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x14ac:dyDescent="0.3">
      <c r="A90" s="65" t="s">
        <v>48</v>
      </c>
      <c r="O90" s="66"/>
    </row>
    <row r="91" spans="1:18" x14ac:dyDescent="0.3">
      <c r="A91" s="7" t="s">
        <v>3</v>
      </c>
      <c r="B91" s="7" t="s">
        <v>4</v>
      </c>
      <c r="C91" s="8" t="s">
        <v>49</v>
      </c>
      <c r="D91" s="9" t="s">
        <v>5</v>
      </c>
      <c r="E91" s="10"/>
      <c r="F91" s="10"/>
      <c r="G91" s="10"/>
      <c r="H91" s="10"/>
      <c r="I91" s="10"/>
      <c r="J91" s="10"/>
      <c r="K91" s="11"/>
      <c r="L91" s="9" t="s">
        <v>6</v>
      </c>
      <c r="M91" s="11"/>
      <c r="N91" s="8" t="s">
        <v>7</v>
      </c>
      <c r="O91" s="12" t="s">
        <v>8</v>
      </c>
      <c r="P91" s="12"/>
      <c r="Q91" s="12"/>
      <c r="R91" s="13" t="s">
        <v>9</v>
      </c>
    </row>
    <row r="92" spans="1:18" x14ac:dyDescent="0.3">
      <c r="A92" s="14"/>
      <c r="B92" s="14"/>
      <c r="C92" s="15"/>
      <c r="D92" s="9" t="s">
        <v>10</v>
      </c>
      <c r="E92" s="10"/>
      <c r="F92" s="10"/>
      <c r="G92" s="11"/>
      <c r="H92" s="12" t="s">
        <v>50</v>
      </c>
      <c r="I92" s="12"/>
      <c r="J92" s="12"/>
      <c r="K92" s="12"/>
      <c r="L92" s="16"/>
      <c r="M92" s="17"/>
      <c r="N92" s="15"/>
      <c r="O92" s="12"/>
      <c r="P92" s="12"/>
      <c r="Q92" s="12"/>
      <c r="R92" s="13"/>
    </row>
    <row r="93" spans="1:18" x14ac:dyDescent="0.3">
      <c r="A93" s="14"/>
      <c r="B93" s="14"/>
      <c r="C93" s="15"/>
      <c r="D93" s="8" t="s">
        <v>11</v>
      </c>
      <c r="E93" s="8" t="s">
        <v>12</v>
      </c>
      <c r="F93" s="8" t="s">
        <v>13</v>
      </c>
      <c r="G93" s="8" t="s">
        <v>14</v>
      </c>
      <c r="H93" s="7" t="s">
        <v>15</v>
      </c>
      <c r="I93" s="7" t="s">
        <v>16</v>
      </c>
      <c r="J93" s="8" t="s">
        <v>17</v>
      </c>
      <c r="K93" s="8" t="s">
        <v>14</v>
      </c>
      <c r="L93" s="8" t="s">
        <v>18</v>
      </c>
      <c r="M93" s="9" t="s">
        <v>19</v>
      </c>
      <c r="N93" s="15"/>
      <c r="O93" s="12"/>
      <c r="P93" s="12"/>
      <c r="Q93" s="12"/>
      <c r="R93" s="13"/>
    </row>
    <row r="94" spans="1:18" x14ac:dyDescent="0.3">
      <c r="A94" s="14"/>
      <c r="B94" s="14"/>
      <c r="C94" s="15"/>
      <c r="D94" s="15"/>
      <c r="E94" s="15"/>
      <c r="F94" s="15"/>
      <c r="G94" s="15"/>
      <c r="H94" s="14"/>
      <c r="I94" s="14"/>
      <c r="J94" s="15"/>
      <c r="K94" s="15"/>
      <c r="L94" s="15"/>
      <c r="M94" s="18"/>
      <c r="N94" s="15"/>
      <c r="O94" s="12" t="s">
        <v>20</v>
      </c>
      <c r="P94" s="12" t="s">
        <v>21</v>
      </c>
      <c r="Q94" s="12" t="s">
        <v>22</v>
      </c>
      <c r="R94" s="13"/>
    </row>
    <row r="95" spans="1:18" x14ac:dyDescent="0.3">
      <c r="A95" s="19"/>
      <c r="B95" s="19"/>
      <c r="C95" s="20"/>
      <c r="D95" s="20"/>
      <c r="E95" s="20"/>
      <c r="F95" s="20"/>
      <c r="G95" s="20"/>
      <c r="H95" s="19"/>
      <c r="I95" s="19"/>
      <c r="J95" s="20"/>
      <c r="K95" s="20"/>
      <c r="L95" s="20"/>
      <c r="M95" s="16"/>
      <c r="N95" s="20"/>
      <c r="O95" s="12"/>
      <c r="P95" s="12"/>
      <c r="Q95" s="12"/>
      <c r="R95" s="13"/>
    </row>
    <row r="96" spans="1:18" ht="14.5" thickBot="1" x14ac:dyDescent="0.35">
      <c r="A96" s="21">
        <v>1</v>
      </c>
      <c r="B96" s="21">
        <v>2</v>
      </c>
      <c r="C96" s="21">
        <v>3</v>
      </c>
      <c r="D96" s="21">
        <v>4</v>
      </c>
      <c r="E96" s="21">
        <v>5</v>
      </c>
      <c r="F96" s="21">
        <v>6</v>
      </c>
      <c r="G96" s="21">
        <v>7</v>
      </c>
      <c r="H96" s="21">
        <v>8</v>
      </c>
      <c r="I96" s="21">
        <v>9</v>
      </c>
      <c r="J96" s="21">
        <v>10</v>
      </c>
      <c r="K96" s="21">
        <v>11</v>
      </c>
      <c r="L96" s="21">
        <v>12</v>
      </c>
      <c r="M96" s="21">
        <v>13</v>
      </c>
      <c r="N96" s="21">
        <v>14</v>
      </c>
      <c r="O96" s="21">
        <v>15</v>
      </c>
      <c r="P96" s="21">
        <v>16</v>
      </c>
      <c r="Q96" s="21">
        <v>17</v>
      </c>
      <c r="R96" s="21">
        <v>18</v>
      </c>
    </row>
    <row r="97" spans="1:21" ht="22" customHeight="1" thickTop="1" x14ac:dyDescent="0.3">
      <c r="A97" s="23">
        <v>1</v>
      </c>
      <c r="B97" s="24" t="s">
        <v>23</v>
      </c>
      <c r="C97" s="25">
        <f t="shared" ref="C97:C107" si="11">K67</f>
        <v>1264</v>
      </c>
      <c r="D97" s="25">
        <v>0</v>
      </c>
      <c r="E97" s="25">
        <v>0</v>
      </c>
      <c r="F97" s="25">
        <v>1</v>
      </c>
      <c r="G97" s="27">
        <f>C97+E97-F97</f>
        <v>1263</v>
      </c>
      <c r="H97" s="28">
        <v>0</v>
      </c>
      <c r="I97" s="29">
        <v>1128</v>
      </c>
      <c r="J97" s="29">
        <v>135</v>
      </c>
      <c r="K97" s="27">
        <f>SUM(H97:J97)</f>
        <v>1263</v>
      </c>
      <c r="L97" s="74">
        <v>98700</v>
      </c>
      <c r="M97" s="31">
        <f>L97/I97</f>
        <v>87.5</v>
      </c>
      <c r="N97" s="32" t="s">
        <v>24</v>
      </c>
      <c r="O97" s="25">
        <v>10000</v>
      </c>
      <c r="P97" s="25">
        <v>1511</v>
      </c>
      <c r="Q97" s="33"/>
      <c r="R97" s="34"/>
      <c r="U97" s="4">
        <f>O97*L97</f>
        <v>987000000</v>
      </c>
    </row>
    <row r="98" spans="1:21" ht="22" customHeight="1" x14ac:dyDescent="0.3">
      <c r="A98" s="35">
        <v>2</v>
      </c>
      <c r="B98" s="36" t="s">
        <v>25</v>
      </c>
      <c r="C98" s="37">
        <f t="shared" si="11"/>
        <v>933</v>
      </c>
      <c r="D98" s="37">
        <v>0</v>
      </c>
      <c r="E98" s="37">
        <v>0</v>
      </c>
      <c r="F98" s="37">
        <v>1</v>
      </c>
      <c r="G98" s="38">
        <f>C98+E98-F98</f>
        <v>932</v>
      </c>
      <c r="H98" s="39">
        <v>119</v>
      </c>
      <c r="I98" s="39">
        <v>635</v>
      </c>
      <c r="J98" s="77">
        <v>178</v>
      </c>
      <c r="K98" s="38">
        <f>SUM(H98:J98)</f>
        <v>932</v>
      </c>
      <c r="L98" s="51">
        <v>53181</v>
      </c>
      <c r="M98" s="41">
        <f>SUM(L98/I98)</f>
        <v>83.749606299212601</v>
      </c>
      <c r="N98" s="42" t="s">
        <v>24</v>
      </c>
      <c r="O98" s="37">
        <v>10000</v>
      </c>
      <c r="P98" s="43">
        <v>1836</v>
      </c>
      <c r="Q98" s="44"/>
      <c r="R98" s="45"/>
      <c r="U98" s="4">
        <f t="shared" ref="U98:U106" si="12">O98*L98</f>
        <v>531810000</v>
      </c>
    </row>
    <row r="99" spans="1:21" ht="22" customHeight="1" x14ac:dyDescent="0.3">
      <c r="A99" s="35">
        <v>3</v>
      </c>
      <c r="B99" s="36" t="s">
        <v>26</v>
      </c>
      <c r="C99" s="37">
        <f t="shared" si="11"/>
        <v>0</v>
      </c>
      <c r="D99" s="37">
        <v>0</v>
      </c>
      <c r="E99" s="37">
        <v>0</v>
      </c>
      <c r="F99" s="37">
        <v>0</v>
      </c>
      <c r="G99" s="38">
        <f t="shared" ref="G99:G107" si="13">C99+E99-F99</f>
        <v>0</v>
      </c>
      <c r="H99" s="46">
        <v>0</v>
      </c>
      <c r="I99" s="46">
        <v>0</v>
      </c>
      <c r="J99" s="46">
        <v>0</v>
      </c>
      <c r="K99" s="38">
        <f t="shared" ref="K99:K107" si="14">SUM(H99:J99)</f>
        <v>0</v>
      </c>
      <c r="L99" s="47">
        <v>0</v>
      </c>
      <c r="M99" s="48">
        <v>0</v>
      </c>
      <c r="N99" s="49" t="s">
        <v>27</v>
      </c>
      <c r="O99" s="37">
        <v>0</v>
      </c>
      <c r="P99" s="37">
        <v>0</v>
      </c>
      <c r="Q99" s="44"/>
      <c r="R99" s="45"/>
      <c r="U99" s="4">
        <f t="shared" si="12"/>
        <v>0</v>
      </c>
    </row>
    <row r="100" spans="1:21" ht="22" customHeight="1" x14ac:dyDescent="0.3">
      <c r="A100" s="35">
        <v>4</v>
      </c>
      <c r="B100" s="36" t="s">
        <v>28</v>
      </c>
      <c r="C100" s="47">
        <f t="shared" si="11"/>
        <v>0</v>
      </c>
      <c r="D100" s="37">
        <v>0</v>
      </c>
      <c r="E100" s="37">
        <v>0</v>
      </c>
      <c r="F100" s="37">
        <v>0</v>
      </c>
      <c r="G100" s="38">
        <f t="shared" si="13"/>
        <v>0</v>
      </c>
      <c r="H100" s="46">
        <v>0</v>
      </c>
      <c r="I100" s="46">
        <v>0</v>
      </c>
      <c r="J100" s="46">
        <v>0</v>
      </c>
      <c r="K100" s="38">
        <f t="shared" si="14"/>
        <v>0</v>
      </c>
      <c r="L100" s="47">
        <v>0</v>
      </c>
      <c r="M100" s="48">
        <v>0</v>
      </c>
      <c r="N100" s="50" t="s">
        <v>27</v>
      </c>
      <c r="O100" s="37">
        <v>0</v>
      </c>
      <c r="P100" s="37">
        <v>0</v>
      </c>
      <c r="Q100" s="44"/>
      <c r="R100" s="45"/>
      <c r="U100" s="4">
        <f t="shared" si="12"/>
        <v>0</v>
      </c>
    </row>
    <row r="101" spans="1:21" ht="22" customHeight="1" x14ac:dyDescent="0.3">
      <c r="A101" s="35">
        <v>5</v>
      </c>
      <c r="B101" s="36" t="s">
        <v>29</v>
      </c>
      <c r="C101" s="37">
        <f t="shared" si="11"/>
        <v>132</v>
      </c>
      <c r="D101" s="37">
        <v>0</v>
      </c>
      <c r="E101" s="37">
        <v>0</v>
      </c>
      <c r="F101" s="37">
        <v>0</v>
      </c>
      <c r="G101" s="38">
        <f t="shared" si="13"/>
        <v>132</v>
      </c>
      <c r="H101" s="46">
        <v>50</v>
      </c>
      <c r="I101" s="39">
        <v>56</v>
      </c>
      <c r="J101" s="46">
        <v>26</v>
      </c>
      <c r="K101" s="38">
        <f t="shared" si="14"/>
        <v>132</v>
      </c>
      <c r="L101" s="37">
        <v>742</v>
      </c>
      <c r="M101" s="51">
        <v>0</v>
      </c>
      <c r="N101" s="49" t="s">
        <v>30</v>
      </c>
      <c r="O101" s="37">
        <v>95000</v>
      </c>
      <c r="P101" s="37">
        <v>16</v>
      </c>
      <c r="Q101" s="44"/>
      <c r="R101" s="45"/>
      <c r="U101" s="4">
        <f t="shared" si="12"/>
        <v>70490000</v>
      </c>
    </row>
    <row r="102" spans="1:21" ht="22" customHeight="1" x14ac:dyDescent="0.3">
      <c r="A102" s="35">
        <v>6</v>
      </c>
      <c r="B102" s="36" t="s">
        <v>31</v>
      </c>
      <c r="C102" s="37">
        <f t="shared" si="11"/>
        <v>322</v>
      </c>
      <c r="D102" s="37">
        <v>0</v>
      </c>
      <c r="E102" s="37">
        <v>0</v>
      </c>
      <c r="F102" s="37">
        <v>1</v>
      </c>
      <c r="G102" s="38">
        <f t="shared" si="13"/>
        <v>321</v>
      </c>
      <c r="H102" s="39">
        <v>75</v>
      </c>
      <c r="I102" s="39">
        <v>220</v>
      </c>
      <c r="J102" s="77">
        <v>26</v>
      </c>
      <c r="K102" s="38">
        <f t="shared" si="14"/>
        <v>321</v>
      </c>
      <c r="L102" s="51">
        <v>24750</v>
      </c>
      <c r="M102" s="51">
        <f>SUM(L102/I102)</f>
        <v>112.5</v>
      </c>
      <c r="N102" s="49" t="s">
        <v>27</v>
      </c>
      <c r="O102" s="37">
        <v>135000</v>
      </c>
      <c r="P102" s="37">
        <v>296</v>
      </c>
      <c r="Q102" s="44"/>
      <c r="R102" s="45"/>
      <c r="U102" s="4">
        <f t="shared" si="12"/>
        <v>3341250000</v>
      </c>
    </row>
    <row r="103" spans="1:21" ht="22" customHeight="1" x14ac:dyDescent="0.3">
      <c r="A103" s="35">
        <v>7</v>
      </c>
      <c r="B103" s="36" t="s">
        <v>32</v>
      </c>
      <c r="C103" s="37">
        <f t="shared" si="11"/>
        <v>26</v>
      </c>
      <c r="D103" s="37">
        <v>0</v>
      </c>
      <c r="E103" s="37">
        <v>0</v>
      </c>
      <c r="F103" s="37">
        <v>2</v>
      </c>
      <c r="G103" s="38">
        <f t="shared" si="13"/>
        <v>24</v>
      </c>
      <c r="H103" s="46">
        <v>0</v>
      </c>
      <c r="I103" s="39">
        <v>15</v>
      </c>
      <c r="J103" s="78">
        <v>9</v>
      </c>
      <c r="K103" s="38">
        <f t="shared" si="14"/>
        <v>24</v>
      </c>
      <c r="L103" s="37">
        <v>0</v>
      </c>
      <c r="M103" s="51">
        <f>L103/I103</f>
        <v>0</v>
      </c>
      <c r="N103" s="49" t="s">
        <v>33</v>
      </c>
      <c r="O103" s="37">
        <v>100000</v>
      </c>
      <c r="P103" s="37">
        <v>30</v>
      </c>
      <c r="Q103" s="44"/>
      <c r="R103" s="45"/>
      <c r="U103" s="4">
        <f t="shared" si="12"/>
        <v>0</v>
      </c>
    </row>
    <row r="104" spans="1:21" ht="22" customHeight="1" x14ac:dyDescent="0.3">
      <c r="A104" s="35">
        <v>8</v>
      </c>
      <c r="B104" s="36" t="s">
        <v>34</v>
      </c>
      <c r="C104" s="52">
        <f t="shared" si="11"/>
        <v>33</v>
      </c>
      <c r="D104" s="37">
        <v>0</v>
      </c>
      <c r="E104" s="37">
        <v>0</v>
      </c>
      <c r="F104" s="37">
        <v>1</v>
      </c>
      <c r="G104" s="38">
        <f t="shared" si="13"/>
        <v>32</v>
      </c>
      <c r="H104" s="39">
        <v>2</v>
      </c>
      <c r="I104" s="39">
        <v>28</v>
      </c>
      <c r="J104" s="79">
        <v>2</v>
      </c>
      <c r="K104" s="38">
        <f t="shared" si="14"/>
        <v>32</v>
      </c>
      <c r="L104" s="37">
        <v>1029</v>
      </c>
      <c r="M104" s="51">
        <f>L104/I104</f>
        <v>36.75</v>
      </c>
      <c r="N104" s="49" t="s">
        <v>35</v>
      </c>
      <c r="O104" s="37">
        <v>100000</v>
      </c>
      <c r="P104" s="37">
        <v>104</v>
      </c>
      <c r="Q104" s="44"/>
      <c r="R104" s="45"/>
      <c r="U104" s="4">
        <f t="shared" si="12"/>
        <v>102900000</v>
      </c>
    </row>
    <row r="105" spans="1:21" ht="22" customHeight="1" x14ac:dyDescent="0.3">
      <c r="A105" s="35">
        <v>9</v>
      </c>
      <c r="B105" s="36" t="s">
        <v>36</v>
      </c>
      <c r="C105" s="37">
        <f t="shared" si="11"/>
        <v>16</v>
      </c>
      <c r="D105" s="37">
        <v>0</v>
      </c>
      <c r="E105" s="37">
        <v>0</v>
      </c>
      <c r="F105" s="37">
        <v>0</v>
      </c>
      <c r="G105" s="38">
        <f t="shared" si="13"/>
        <v>16</v>
      </c>
      <c r="H105" s="39">
        <v>15</v>
      </c>
      <c r="I105" s="46">
        <v>0</v>
      </c>
      <c r="J105" s="46">
        <v>1</v>
      </c>
      <c r="K105" s="38">
        <f t="shared" si="14"/>
        <v>16</v>
      </c>
      <c r="L105" s="37">
        <v>0</v>
      </c>
      <c r="M105" s="51">
        <v>0</v>
      </c>
      <c r="N105" s="49" t="s">
        <v>33</v>
      </c>
      <c r="O105" s="37">
        <v>0</v>
      </c>
      <c r="P105" s="37">
        <v>38</v>
      </c>
      <c r="Q105" s="44"/>
      <c r="R105" s="45"/>
      <c r="U105" s="4">
        <f t="shared" si="12"/>
        <v>0</v>
      </c>
    </row>
    <row r="106" spans="1:21" ht="22" customHeight="1" x14ac:dyDescent="0.3">
      <c r="A106" s="35">
        <v>10</v>
      </c>
      <c r="B106" s="36" t="s">
        <v>37</v>
      </c>
      <c r="C106" s="37">
        <f t="shared" si="11"/>
        <v>619</v>
      </c>
      <c r="D106" s="37">
        <v>0</v>
      </c>
      <c r="E106" s="37">
        <v>0</v>
      </c>
      <c r="F106" s="37">
        <v>0</v>
      </c>
      <c r="G106" s="38">
        <f t="shared" si="13"/>
        <v>619</v>
      </c>
      <c r="H106" s="46">
        <v>405</v>
      </c>
      <c r="I106" s="39">
        <v>214</v>
      </c>
      <c r="J106" s="46">
        <v>0</v>
      </c>
      <c r="K106" s="38">
        <f t="shared" si="14"/>
        <v>619</v>
      </c>
      <c r="L106" s="51">
        <v>41623</v>
      </c>
      <c r="M106" s="51">
        <f>L106/I106</f>
        <v>194.5</v>
      </c>
      <c r="N106" s="53" t="s">
        <v>38</v>
      </c>
      <c r="O106" s="37">
        <v>10000</v>
      </c>
      <c r="P106" s="37">
        <v>400</v>
      </c>
      <c r="Q106" s="44"/>
      <c r="R106" s="45"/>
      <c r="U106" s="4">
        <f t="shared" si="12"/>
        <v>416230000</v>
      </c>
    </row>
    <row r="107" spans="1:21" ht="22" customHeight="1" x14ac:dyDescent="0.3">
      <c r="A107" s="54">
        <v>11</v>
      </c>
      <c r="B107" s="55" t="s">
        <v>44</v>
      </c>
      <c r="C107" s="56">
        <f t="shared" si="11"/>
        <v>0</v>
      </c>
      <c r="D107" s="56">
        <v>0</v>
      </c>
      <c r="E107" s="56">
        <v>0</v>
      </c>
      <c r="F107" s="56">
        <v>0</v>
      </c>
      <c r="G107" s="57">
        <f t="shared" si="13"/>
        <v>0</v>
      </c>
      <c r="H107" s="58">
        <v>0</v>
      </c>
      <c r="I107" s="59">
        <v>0</v>
      </c>
      <c r="J107" s="60">
        <v>0</v>
      </c>
      <c r="K107" s="57">
        <f t="shared" si="14"/>
        <v>0</v>
      </c>
      <c r="L107" s="61">
        <v>0</v>
      </c>
      <c r="M107" s="61">
        <v>0</v>
      </c>
      <c r="N107" s="62"/>
      <c r="O107" s="56">
        <v>0</v>
      </c>
      <c r="P107" s="56">
        <v>0</v>
      </c>
      <c r="Q107" s="63"/>
      <c r="R107" s="64"/>
    </row>
    <row r="108" spans="1:21" x14ac:dyDescent="0.3">
      <c r="N108" s="80"/>
    </row>
    <row r="109" spans="1:21" x14ac:dyDescent="0.3">
      <c r="N109" s="80"/>
    </row>
    <row r="110" spans="1:21" x14ac:dyDescent="0.3">
      <c r="N110" s="80"/>
    </row>
    <row r="111" spans="1:21" x14ac:dyDescent="0.3">
      <c r="N111" s="80"/>
    </row>
    <row r="112" spans="1:21" x14ac:dyDescent="0.3">
      <c r="N112" s="80"/>
    </row>
    <row r="113" spans="1:21" x14ac:dyDescent="0.3">
      <c r="N113" s="80"/>
    </row>
    <row r="114" spans="1:21" x14ac:dyDescent="0.3">
      <c r="N114" s="80"/>
    </row>
    <row r="115" spans="1:21" x14ac:dyDescent="0.3">
      <c r="N115" s="80"/>
    </row>
    <row r="116" spans="1:21" x14ac:dyDescent="0.3">
      <c r="N116" s="80"/>
    </row>
    <row r="117" spans="1:21" x14ac:dyDescent="0.3">
      <c r="A117" s="1" t="s">
        <v>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21" x14ac:dyDescent="0.3">
      <c r="A118" s="1" t="s">
        <v>1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21" x14ac:dyDescent="0.3">
      <c r="A119" s="5" t="s">
        <v>40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1:21" x14ac:dyDescent="0.3">
      <c r="B120" s="83" t="s">
        <v>51</v>
      </c>
    </row>
    <row r="121" spans="1:21" ht="14.15" customHeight="1" x14ac:dyDescent="0.3">
      <c r="A121" s="7" t="s">
        <v>3</v>
      </c>
      <c r="B121" s="7" t="s">
        <v>4</v>
      </c>
      <c r="C121" s="8" t="s">
        <v>52</v>
      </c>
      <c r="D121" s="9" t="s">
        <v>5</v>
      </c>
      <c r="E121" s="10"/>
      <c r="F121" s="10"/>
      <c r="G121" s="10"/>
      <c r="H121" s="10"/>
      <c r="I121" s="10"/>
      <c r="J121" s="10"/>
      <c r="K121" s="11"/>
      <c r="L121" s="9" t="s">
        <v>6</v>
      </c>
      <c r="M121" s="11"/>
      <c r="N121" s="8" t="s">
        <v>7</v>
      </c>
      <c r="O121" s="12" t="s">
        <v>8</v>
      </c>
      <c r="P121" s="12"/>
      <c r="Q121" s="12"/>
      <c r="R121" s="13" t="s">
        <v>9</v>
      </c>
    </row>
    <row r="122" spans="1:21" ht="14.15" customHeight="1" x14ac:dyDescent="0.3">
      <c r="A122" s="14"/>
      <c r="B122" s="14"/>
      <c r="C122" s="15"/>
      <c r="D122" s="9" t="s">
        <v>10</v>
      </c>
      <c r="E122" s="10"/>
      <c r="F122" s="10"/>
      <c r="G122" s="11"/>
      <c r="H122" s="12" t="s">
        <v>50</v>
      </c>
      <c r="I122" s="12"/>
      <c r="J122" s="12"/>
      <c r="K122" s="12"/>
      <c r="L122" s="16"/>
      <c r="M122" s="17"/>
      <c r="N122" s="15"/>
      <c r="O122" s="12"/>
      <c r="P122" s="12"/>
      <c r="Q122" s="12"/>
      <c r="R122" s="13"/>
    </row>
    <row r="123" spans="1:21" x14ac:dyDescent="0.3">
      <c r="A123" s="14"/>
      <c r="B123" s="14"/>
      <c r="C123" s="15"/>
      <c r="D123" s="8" t="s">
        <v>11</v>
      </c>
      <c r="E123" s="8" t="s">
        <v>12</v>
      </c>
      <c r="F123" s="8" t="s">
        <v>13</v>
      </c>
      <c r="G123" s="8" t="s">
        <v>14</v>
      </c>
      <c r="H123" s="7" t="s">
        <v>15</v>
      </c>
      <c r="I123" s="7" t="s">
        <v>16</v>
      </c>
      <c r="J123" s="8" t="s">
        <v>17</v>
      </c>
      <c r="K123" s="8" t="s">
        <v>14</v>
      </c>
      <c r="L123" s="8" t="s">
        <v>18</v>
      </c>
      <c r="M123" s="9" t="s">
        <v>19</v>
      </c>
      <c r="N123" s="15"/>
      <c r="O123" s="12"/>
      <c r="P123" s="12"/>
      <c r="Q123" s="12"/>
      <c r="R123" s="13"/>
    </row>
    <row r="124" spans="1:21" x14ac:dyDescent="0.3">
      <c r="A124" s="14"/>
      <c r="B124" s="14"/>
      <c r="C124" s="15"/>
      <c r="D124" s="15"/>
      <c r="E124" s="15"/>
      <c r="F124" s="15"/>
      <c r="G124" s="15"/>
      <c r="H124" s="14"/>
      <c r="I124" s="14"/>
      <c r="J124" s="15"/>
      <c r="K124" s="15"/>
      <c r="L124" s="15"/>
      <c r="M124" s="18"/>
      <c r="N124" s="15"/>
      <c r="O124" s="12" t="s">
        <v>20</v>
      </c>
      <c r="P124" s="12" t="s">
        <v>21</v>
      </c>
      <c r="Q124" s="12" t="s">
        <v>22</v>
      </c>
      <c r="R124" s="13"/>
    </row>
    <row r="125" spans="1:21" x14ac:dyDescent="0.3">
      <c r="A125" s="19"/>
      <c r="B125" s="19"/>
      <c r="C125" s="20"/>
      <c r="D125" s="20"/>
      <c r="E125" s="20"/>
      <c r="F125" s="20"/>
      <c r="G125" s="20"/>
      <c r="H125" s="19"/>
      <c r="I125" s="19"/>
      <c r="J125" s="15"/>
      <c r="K125" s="20"/>
      <c r="L125" s="20"/>
      <c r="M125" s="16"/>
      <c r="N125" s="20"/>
      <c r="O125" s="12"/>
      <c r="P125" s="12"/>
      <c r="Q125" s="12"/>
      <c r="R125" s="13"/>
    </row>
    <row r="126" spans="1:21" ht="14.5" thickBot="1" x14ac:dyDescent="0.35">
      <c r="A126" s="21">
        <v>1</v>
      </c>
      <c r="B126" s="21">
        <v>2</v>
      </c>
      <c r="C126" s="21">
        <v>3</v>
      </c>
      <c r="D126" s="21">
        <v>4</v>
      </c>
      <c r="E126" s="21">
        <v>5</v>
      </c>
      <c r="F126" s="21">
        <v>6</v>
      </c>
      <c r="G126" s="21">
        <v>7</v>
      </c>
      <c r="H126" s="21">
        <v>8</v>
      </c>
      <c r="I126" s="21">
        <v>9</v>
      </c>
      <c r="J126" s="21">
        <v>10</v>
      </c>
      <c r="K126" s="21">
        <v>11</v>
      </c>
      <c r="L126" s="21">
        <v>12</v>
      </c>
      <c r="M126" s="21">
        <v>13</v>
      </c>
      <c r="N126" s="21">
        <v>14</v>
      </c>
      <c r="O126" s="84">
        <v>15</v>
      </c>
      <c r="P126" s="21">
        <v>16</v>
      </c>
      <c r="Q126" s="21">
        <v>17</v>
      </c>
      <c r="R126" s="21">
        <v>18</v>
      </c>
    </row>
    <row r="127" spans="1:21" ht="22" customHeight="1" thickTop="1" x14ac:dyDescent="0.3">
      <c r="A127" s="23">
        <v>1</v>
      </c>
      <c r="B127" s="24" t="s">
        <v>23</v>
      </c>
      <c r="C127" s="25">
        <v>1267</v>
      </c>
      <c r="D127" s="85">
        <f t="shared" ref="D127:F137" si="15">D11+D38+D67+D97</f>
        <v>0</v>
      </c>
      <c r="E127" s="85">
        <f t="shared" si="15"/>
        <v>0</v>
      </c>
      <c r="F127" s="85">
        <f t="shared" si="15"/>
        <v>4</v>
      </c>
      <c r="G127" s="86">
        <f>C127+E127-F127</f>
        <v>1263</v>
      </c>
      <c r="H127" s="87">
        <f t="shared" ref="H127:J137" si="16">H97</f>
        <v>0</v>
      </c>
      <c r="I127" s="88">
        <f t="shared" si="16"/>
        <v>1128</v>
      </c>
      <c r="J127" s="87">
        <f t="shared" si="16"/>
        <v>135</v>
      </c>
      <c r="K127" s="86">
        <f>SUM(H127:J127)</f>
        <v>1263</v>
      </c>
      <c r="L127" s="74">
        <f t="shared" ref="L127:L137" si="17">L11+L38+L67+L97</f>
        <v>262680</v>
      </c>
      <c r="M127" s="31">
        <f>L127/I127</f>
        <v>232.87234042553192</v>
      </c>
      <c r="N127" s="32" t="s">
        <v>24</v>
      </c>
      <c r="O127" s="89">
        <f>ROUND(U127/L127,-2)</f>
        <v>9400</v>
      </c>
      <c r="P127" s="25">
        <f t="shared" ref="P127:P137" si="18">P97</f>
        <v>1511</v>
      </c>
      <c r="Q127" s="33">
        <v>0</v>
      </c>
      <c r="R127" s="34"/>
      <c r="U127" s="4">
        <f>U11+U38+U67+U97</f>
        <v>2467872000</v>
      </c>
    </row>
    <row r="128" spans="1:21" ht="22" customHeight="1" x14ac:dyDescent="0.3">
      <c r="A128" s="35">
        <v>2</v>
      </c>
      <c r="B128" s="36" t="s">
        <v>25</v>
      </c>
      <c r="C128" s="37">
        <v>936</v>
      </c>
      <c r="D128" s="90">
        <f t="shared" si="15"/>
        <v>0</v>
      </c>
      <c r="E128" s="90">
        <f t="shared" si="15"/>
        <v>0</v>
      </c>
      <c r="F128" s="90">
        <f t="shared" si="15"/>
        <v>4</v>
      </c>
      <c r="G128" s="38">
        <f>C128+E128-F128</f>
        <v>932</v>
      </c>
      <c r="H128" s="37">
        <f t="shared" si="16"/>
        <v>119</v>
      </c>
      <c r="I128" s="37">
        <f t="shared" si="16"/>
        <v>635</v>
      </c>
      <c r="J128" s="37">
        <f t="shared" si="16"/>
        <v>178</v>
      </c>
      <c r="K128" s="38">
        <f t="shared" ref="K128:K137" si="19">SUM(H128:J128)</f>
        <v>932</v>
      </c>
      <c r="L128" s="37">
        <f t="shared" si="17"/>
        <v>92357</v>
      </c>
      <c r="M128" s="41">
        <f>L128/I128</f>
        <v>145.44409448818897</v>
      </c>
      <c r="N128" s="42" t="s">
        <v>24</v>
      </c>
      <c r="O128" s="37">
        <f t="shared" ref="O128:O136" si="20">ROUND(U128/L128,-2)</f>
        <v>9600</v>
      </c>
      <c r="P128" s="43">
        <f t="shared" si="18"/>
        <v>1836</v>
      </c>
      <c r="Q128" s="44">
        <v>0</v>
      </c>
      <c r="R128" s="45"/>
      <c r="U128" s="4">
        <f t="shared" ref="U128:U137" si="21">U12+U39+U68+U98</f>
        <v>883833000</v>
      </c>
    </row>
    <row r="129" spans="1:21" ht="22" customHeight="1" x14ac:dyDescent="0.3">
      <c r="A129" s="35">
        <v>3</v>
      </c>
      <c r="B129" s="36" t="s">
        <v>26</v>
      </c>
      <c r="C129" s="37">
        <f>K99</f>
        <v>0</v>
      </c>
      <c r="D129" s="90">
        <f t="shared" si="15"/>
        <v>0</v>
      </c>
      <c r="E129" s="90">
        <f t="shared" si="15"/>
        <v>0</v>
      </c>
      <c r="F129" s="90">
        <f t="shared" si="15"/>
        <v>0</v>
      </c>
      <c r="G129" s="38">
        <f t="shared" ref="G129:G137" si="22">C129+E129-F129</f>
        <v>0</v>
      </c>
      <c r="H129" s="37">
        <f t="shared" si="16"/>
        <v>0</v>
      </c>
      <c r="I129" s="37">
        <f t="shared" si="16"/>
        <v>0</v>
      </c>
      <c r="J129" s="37">
        <f t="shared" si="16"/>
        <v>0</v>
      </c>
      <c r="K129" s="38">
        <f t="shared" si="19"/>
        <v>0</v>
      </c>
      <c r="L129" s="37">
        <f t="shared" si="17"/>
        <v>0</v>
      </c>
      <c r="M129" s="41">
        <v>0</v>
      </c>
      <c r="N129" s="49" t="s">
        <v>27</v>
      </c>
      <c r="O129" s="37">
        <v>0</v>
      </c>
      <c r="P129" s="37">
        <f t="shared" si="18"/>
        <v>0</v>
      </c>
      <c r="Q129" s="44">
        <v>0</v>
      </c>
      <c r="R129" s="45"/>
      <c r="U129" s="4">
        <f t="shared" si="21"/>
        <v>0</v>
      </c>
    </row>
    <row r="130" spans="1:21" ht="22" customHeight="1" x14ac:dyDescent="0.3">
      <c r="A130" s="35">
        <v>4</v>
      </c>
      <c r="B130" s="36" t="s">
        <v>28</v>
      </c>
      <c r="C130" s="37">
        <f>K100</f>
        <v>0</v>
      </c>
      <c r="D130" s="90">
        <f t="shared" si="15"/>
        <v>0</v>
      </c>
      <c r="E130" s="90">
        <f t="shared" si="15"/>
        <v>0</v>
      </c>
      <c r="F130" s="90">
        <f t="shared" si="15"/>
        <v>0</v>
      </c>
      <c r="G130" s="38">
        <f t="shared" si="22"/>
        <v>0</v>
      </c>
      <c r="H130" s="37">
        <f t="shared" si="16"/>
        <v>0</v>
      </c>
      <c r="I130" s="37">
        <f t="shared" si="16"/>
        <v>0</v>
      </c>
      <c r="J130" s="37">
        <f t="shared" si="16"/>
        <v>0</v>
      </c>
      <c r="K130" s="38">
        <f t="shared" si="19"/>
        <v>0</v>
      </c>
      <c r="L130" s="37">
        <f t="shared" si="17"/>
        <v>0</v>
      </c>
      <c r="M130" s="41">
        <v>0</v>
      </c>
      <c r="N130" s="50" t="s">
        <v>27</v>
      </c>
      <c r="O130" s="37">
        <v>0</v>
      </c>
      <c r="P130" s="37">
        <f t="shared" si="18"/>
        <v>0</v>
      </c>
      <c r="Q130" s="44">
        <v>0</v>
      </c>
      <c r="R130" s="45"/>
      <c r="U130" s="4">
        <f t="shared" si="21"/>
        <v>0</v>
      </c>
    </row>
    <row r="131" spans="1:21" ht="22" customHeight="1" x14ac:dyDescent="0.3">
      <c r="A131" s="35">
        <v>5</v>
      </c>
      <c r="B131" s="36" t="s">
        <v>29</v>
      </c>
      <c r="C131" s="37">
        <v>132</v>
      </c>
      <c r="D131" s="90">
        <f t="shared" si="15"/>
        <v>0</v>
      </c>
      <c r="E131" s="90">
        <f t="shared" si="15"/>
        <v>0</v>
      </c>
      <c r="F131" s="90">
        <f t="shared" si="15"/>
        <v>0</v>
      </c>
      <c r="G131" s="38">
        <f t="shared" si="22"/>
        <v>132</v>
      </c>
      <c r="H131" s="37">
        <f t="shared" si="16"/>
        <v>50</v>
      </c>
      <c r="I131" s="37">
        <f t="shared" si="16"/>
        <v>56</v>
      </c>
      <c r="J131" s="37">
        <f t="shared" si="16"/>
        <v>26</v>
      </c>
      <c r="K131" s="38">
        <f t="shared" si="19"/>
        <v>132</v>
      </c>
      <c r="L131" s="37">
        <f t="shared" si="17"/>
        <v>742</v>
      </c>
      <c r="M131" s="41">
        <f>L131/I131</f>
        <v>13.25</v>
      </c>
      <c r="N131" s="49" t="s">
        <v>30</v>
      </c>
      <c r="O131" s="37">
        <f t="shared" si="20"/>
        <v>95000</v>
      </c>
      <c r="P131" s="37">
        <f t="shared" si="18"/>
        <v>16</v>
      </c>
      <c r="Q131" s="44">
        <v>0</v>
      </c>
      <c r="R131" s="45"/>
      <c r="U131" s="4">
        <f t="shared" si="21"/>
        <v>70490000</v>
      </c>
    </row>
    <row r="132" spans="1:21" ht="22" customHeight="1" x14ac:dyDescent="0.3">
      <c r="A132" s="35">
        <v>6</v>
      </c>
      <c r="B132" s="36" t="s">
        <v>31</v>
      </c>
      <c r="C132" s="37">
        <v>325</v>
      </c>
      <c r="D132" s="90">
        <f t="shared" si="15"/>
        <v>60</v>
      </c>
      <c r="E132" s="90">
        <f t="shared" si="15"/>
        <v>0</v>
      </c>
      <c r="F132" s="90">
        <f t="shared" si="15"/>
        <v>4</v>
      </c>
      <c r="G132" s="38">
        <f t="shared" si="22"/>
        <v>321</v>
      </c>
      <c r="H132" s="37">
        <f t="shared" si="16"/>
        <v>75</v>
      </c>
      <c r="I132" s="37">
        <f t="shared" si="16"/>
        <v>220</v>
      </c>
      <c r="J132" s="37">
        <f t="shared" si="16"/>
        <v>26</v>
      </c>
      <c r="K132" s="38">
        <f t="shared" si="19"/>
        <v>321</v>
      </c>
      <c r="L132" s="37">
        <f t="shared" si="17"/>
        <v>68805</v>
      </c>
      <c r="M132" s="41">
        <f>L132/I132</f>
        <v>312.75</v>
      </c>
      <c r="N132" s="49" t="s">
        <v>27</v>
      </c>
      <c r="O132" s="37">
        <f t="shared" si="20"/>
        <v>109700</v>
      </c>
      <c r="P132" s="37">
        <f t="shared" si="18"/>
        <v>296</v>
      </c>
      <c r="Q132" s="44">
        <v>0</v>
      </c>
      <c r="R132" s="45"/>
      <c r="U132" s="4">
        <f t="shared" si="21"/>
        <v>7545725000</v>
      </c>
    </row>
    <row r="133" spans="1:21" ht="22" customHeight="1" x14ac:dyDescent="0.3">
      <c r="A133" s="35">
        <v>7</v>
      </c>
      <c r="B133" s="36" t="s">
        <v>32</v>
      </c>
      <c r="C133" s="39">
        <v>29</v>
      </c>
      <c r="D133" s="90">
        <f t="shared" si="15"/>
        <v>0</v>
      </c>
      <c r="E133" s="90">
        <f t="shared" si="15"/>
        <v>0</v>
      </c>
      <c r="F133" s="90">
        <f t="shared" si="15"/>
        <v>5</v>
      </c>
      <c r="G133" s="38">
        <f t="shared" si="22"/>
        <v>24</v>
      </c>
      <c r="H133" s="39">
        <f t="shared" si="16"/>
        <v>0</v>
      </c>
      <c r="I133" s="39">
        <f t="shared" si="16"/>
        <v>15</v>
      </c>
      <c r="J133" s="39">
        <f t="shared" si="16"/>
        <v>9</v>
      </c>
      <c r="K133" s="38">
        <f t="shared" si="19"/>
        <v>24</v>
      </c>
      <c r="L133" s="39">
        <f t="shared" si="17"/>
        <v>0</v>
      </c>
      <c r="M133" s="91">
        <f>L133/I133</f>
        <v>0</v>
      </c>
      <c r="N133" s="50" t="s">
        <v>33</v>
      </c>
      <c r="O133" s="37">
        <v>0</v>
      </c>
      <c r="P133" s="39">
        <f t="shared" si="18"/>
        <v>30</v>
      </c>
      <c r="Q133" s="78">
        <v>0</v>
      </c>
      <c r="R133" s="45"/>
      <c r="U133" s="4">
        <f t="shared" si="21"/>
        <v>0</v>
      </c>
    </row>
    <row r="134" spans="1:21" ht="22" customHeight="1" x14ac:dyDescent="0.3">
      <c r="A134" s="35">
        <v>8</v>
      </c>
      <c r="B134" s="36" t="s">
        <v>34</v>
      </c>
      <c r="C134" s="37">
        <v>36</v>
      </c>
      <c r="D134" s="90">
        <f t="shared" si="15"/>
        <v>0</v>
      </c>
      <c r="E134" s="90">
        <f t="shared" si="15"/>
        <v>0</v>
      </c>
      <c r="F134" s="90">
        <f t="shared" si="15"/>
        <v>4</v>
      </c>
      <c r="G134" s="38">
        <f t="shared" si="22"/>
        <v>32</v>
      </c>
      <c r="H134" s="37">
        <f t="shared" si="16"/>
        <v>2</v>
      </c>
      <c r="I134" s="37">
        <f t="shared" si="16"/>
        <v>28</v>
      </c>
      <c r="J134" s="37">
        <f t="shared" si="16"/>
        <v>2</v>
      </c>
      <c r="K134" s="38">
        <f t="shared" si="19"/>
        <v>32</v>
      </c>
      <c r="L134" s="37">
        <f t="shared" si="17"/>
        <v>1820</v>
      </c>
      <c r="M134" s="41">
        <f>L134/I134</f>
        <v>65</v>
      </c>
      <c r="N134" s="49" t="s">
        <v>35</v>
      </c>
      <c r="O134" s="37">
        <f t="shared" si="20"/>
        <v>100000</v>
      </c>
      <c r="P134" s="37">
        <f t="shared" si="18"/>
        <v>104</v>
      </c>
      <c r="Q134" s="44">
        <v>0</v>
      </c>
      <c r="R134" s="45"/>
      <c r="U134" s="4">
        <f t="shared" si="21"/>
        <v>182000000</v>
      </c>
    </row>
    <row r="135" spans="1:21" ht="22" customHeight="1" x14ac:dyDescent="0.3">
      <c r="A135" s="35">
        <v>9</v>
      </c>
      <c r="B135" s="36" t="s">
        <v>36</v>
      </c>
      <c r="C135" s="37">
        <v>16</v>
      </c>
      <c r="D135" s="90">
        <f t="shared" si="15"/>
        <v>0</v>
      </c>
      <c r="E135" s="90">
        <f t="shared" si="15"/>
        <v>0</v>
      </c>
      <c r="F135" s="90">
        <f t="shared" si="15"/>
        <v>0</v>
      </c>
      <c r="G135" s="38">
        <f t="shared" si="22"/>
        <v>16</v>
      </c>
      <c r="H135" s="37">
        <f t="shared" si="16"/>
        <v>15</v>
      </c>
      <c r="I135" s="37">
        <f t="shared" si="16"/>
        <v>0</v>
      </c>
      <c r="J135" s="37">
        <f t="shared" si="16"/>
        <v>1</v>
      </c>
      <c r="K135" s="38">
        <f t="shared" si="19"/>
        <v>16</v>
      </c>
      <c r="L135" s="37">
        <f t="shared" si="17"/>
        <v>0</v>
      </c>
      <c r="M135" s="41">
        <v>0</v>
      </c>
      <c r="N135" s="49" t="s">
        <v>33</v>
      </c>
      <c r="O135" s="37">
        <v>0</v>
      </c>
      <c r="P135" s="37">
        <f t="shared" si="18"/>
        <v>38</v>
      </c>
      <c r="Q135" s="44">
        <v>0</v>
      </c>
      <c r="R135" s="45"/>
      <c r="U135" s="4">
        <f t="shared" si="21"/>
        <v>0</v>
      </c>
    </row>
    <row r="136" spans="1:21" ht="22" customHeight="1" x14ac:dyDescent="0.3">
      <c r="A136" s="35">
        <v>10</v>
      </c>
      <c r="B136" s="36" t="s">
        <v>37</v>
      </c>
      <c r="C136" s="37">
        <v>619</v>
      </c>
      <c r="D136" s="90">
        <f t="shared" si="15"/>
        <v>0</v>
      </c>
      <c r="E136" s="90">
        <f t="shared" si="15"/>
        <v>0</v>
      </c>
      <c r="F136" s="90">
        <f t="shared" si="15"/>
        <v>0</v>
      </c>
      <c r="G136" s="38">
        <f t="shared" si="22"/>
        <v>619</v>
      </c>
      <c r="H136" s="37">
        <f t="shared" si="16"/>
        <v>405</v>
      </c>
      <c r="I136" s="37">
        <f t="shared" si="16"/>
        <v>214</v>
      </c>
      <c r="J136" s="37">
        <f t="shared" si="16"/>
        <v>0</v>
      </c>
      <c r="K136" s="38">
        <f t="shared" si="19"/>
        <v>619</v>
      </c>
      <c r="L136" s="37">
        <f t="shared" si="17"/>
        <v>100153</v>
      </c>
      <c r="M136" s="41">
        <f>L136/I136</f>
        <v>468.00467289719626</v>
      </c>
      <c r="N136" s="53" t="s">
        <v>38</v>
      </c>
      <c r="O136" s="37">
        <f t="shared" si="20"/>
        <v>10000</v>
      </c>
      <c r="P136" s="37">
        <f t="shared" si="18"/>
        <v>400</v>
      </c>
      <c r="Q136" s="44">
        <v>0</v>
      </c>
      <c r="R136" s="45"/>
      <c r="U136" s="4">
        <f t="shared" si="21"/>
        <v>1001530000</v>
      </c>
    </row>
    <row r="137" spans="1:21" ht="22" customHeight="1" x14ac:dyDescent="0.3">
      <c r="A137" s="54">
        <v>11</v>
      </c>
      <c r="B137" s="55" t="s">
        <v>44</v>
      </c>
      <c r="C137" s="56">
        <v>0</v>
      </c>
      <c r="D137" s="59">
        <f t="shared" si="15"/>
        <v>0</v>
      </c>
      <c r="E137" s="59">
        <f t="shared" si="15"/>
        <v>0</v>
      </c>
      <c r="F137" s="59">
        <f t="shared" si="15"/>
        <v>0</v>
      </c>
      <c r="G137" s="57">
        <f t="shared" si="22"/>
        <v>0</v>
      </c>
      <c r="H137" s="59">
        <f t="shared" si="16"/>
        <v>0</v>
      </c>
      <c r="I137" s="59">
        <f t="shared" si="16"/>
        <v>0</v>
      </c>
      <c r="J137" s="56">
        <f t="shared" si="16"/>
        <v>0</v>
      </c>
      <c r="K137" s="57">
        <f t="shared" si="19"/>
        <v>0</v>
      </c>
      <c r="L137" s="56">
        <f t="shared" si="17"/>
        <v>0</v>
      </c>
      <c r="M137" s="92">
        <v>0</v>
      </c>
      <c r="N137" s="62"/>
      <c r="O137" s="56">
        <v>0</v>
      </c>
      <c r="P137" s="56">
        <f t="shared" si="18"/>
        <v>0</v>
      </c>
      <c r="Q137" s="63">
        <v>0</v>
      </c>
      <c r="R137" s="64"/>
      <c r="U137" s="4">
        <f t="shared" si="21"/>
        <v>0</v>
      </c>
    </row>
    <row r="139" spans="1:21" x14ac:dyDescent="0.3">
      <c r="O139" s="3" t="s">
        <v>53</v>
      </c>
    </row>
    <row r="142" spans="1:21" x14ac:dyDescent="0.3">
      <c r="O142" s="3" t="s">
        <v>54</v>
      </c>
    </row>
  </sheetData>
  <mergeCells count="132">
    <mergeCell ref="P124:P125"/>
    <mergeCell ref="Q124:Q125"/>
    <mergeCell ref="I123:I125"/>
    <mergeCell ref="J123:J125"/>
    <mergeCell ref="K123:K125"/>
    <mergeCell ref="L123:L125"/>
    <mergeCell ref="M123:M125"/>
    <mergeCell ref="O124:O125"/>
    <mergeCell ref="N121:N125"/>
    <mergeCell ref="O121:Q123"/>
    <mergeCell ref="R121:R125"/>
    <mergeCell ref="D122:G122"/>
    <mergeCell ref="H122:K122"/>
    <mergeCell ref="D123:D125"/>
    <mergeCell ref="E123:E125"/>
    <mergeCell ref="F123:F125"/>
    <mergeCell ref="G123:G125"/>
    <mergeCell ref="H123:H125"/>
    <mergeCell ref="P94:P95"/>
    <mergeCell ref="Q94:Q95"/>
    <mergeCell ref="A117:R117"/>
    <mergeCell ref="A118:R118"/>
    <mergeCell ref="A119:R119"/>
    <mergeCell ref="A121:A125"/>
    <mergeCell ref="B121:B125"/>
    <mergeCell ref="C121:C125"/>
    <mergeCell ref="D121:K121"/>
    <mergeCell ref="L121:M122"/>
    <mergeCell ref="I93:I95"/>
    <mergeCell ref="J93:J95"/>
    <mergeCell ref="K93:K95"/>
    <mergeCell ref="L93:L95"/>
    <mergeCell ref="M93:M95"/>
    <mergeCell ref="O94:O95"/>
    <mergeCell ref="N91:N95"/>
    <mergeCell ref="O91:Q93"/>
    <mergeCell ref="R91:R95"/>
    <mergeCell ref="D92:G92"/>
    <mergeCell ref="H92:K92"/>
    <mergeCell ref="D93:D95"/>
    <mergeCell ref="E93:E95"/>
    <mergeCell ref="F93:F95"/>
    <mergeCell ref="G93:G95"/>
    <mergeCell ref="H93:H95"/>
    <mergeCell ref="P64:P65"/>
    <mergeCell ref="Q64:Q65"/>
    <mergeCell ref="A87:R87"/>
    <mergeCell ref="A88:R88"/>
    <mergeCell ref="A89:R89"/>
    <mergeCell ref="A91:A95"/>
    <mergeCell ref="B91:B95"/>
    <mergeCell ref="C91:C95"/>
    <mergeCell ref="D91:K91"/>
    <mergeCell ref="L91:M92"/>
    <mergeCell ref="I63:I65"/>
    <mergeCell ref="J63:J65"/>
    <mergeCell ref="K63:K65"/>
    <mergeCell ref="L63:L65"/>
    <mergeCell ref="M63:M65"/>
    <mergeCell ref="O64:O65"/>
    <mergeCell ref="N61:N65"/>
    <mergeCell ref="O61:Q63"/>
    <mergeCell ref="R61:R65"/>
    <mergeCell ref="D62:G62"/>
    <mergeCell ref="H62:K62"/>
    <mergeCell ref="D63:D65"/>
    <mergeCell ref="E63:E65"/>
    <mergeCell ref="F63:F65"/>
    <mergeCell ref="G63:G65"/>
    <mergeCell ref="H63:H65"/>
    <mergeCell ref="P35:P36"/>
    <mergeCell ref="Q35:Q36"/>
    <mergeCell ref="A57:R57"/>
    <mergeCell ref="A58:R58"/>
    <mergeCell ref="A59:R59"/>
    <mergeCell ref="A61:A65"/>
    <mergeCell ref="B61:B65"/>
    <mergeCell ref="C61:C65"/>
    <mergeCell ref="D61:K61"/>
    <mergeCell ref="L61:M62"/>
    <mergeCell ref="I34:I36"/>
    <mergeCell ref="J34:J36"/>
    <mergeCell ref="K34:K36"/>
    <mergeCell ref="L34:L36"/>
    <mergeCell ref="M34:M36"/>
    <mergeCell ref="O35:O36"/>
    <mergeCell ref="R32:R36"/>
    <mergeCell ref="T32:T36"/>
    <mergeCell ref="U32:U36"/>
    <mergeCell ref="D33:G33"/>
    <mergeCell ref="H33:K33"/>
    <mergeCell ref="D34:D36"/>
    <mergeCell ref="E34:E36"/>
    <mergeCell ref="F34:F36"/>
    <mergeCell ref="G34:G36"/>
    <mergeCell ref="H34:H36"/>
    <mergeCell ref="A28:R28"/>
    <mergeCell ref="A29:R29"/>
    <mergeCell ref="A30:R30"/>
    <mergeCell ref="A32:A36"/>
    <mergeCell ref="B32:B36"/>
    <mergeCell ref="C32:C36"/>
    <mergeCell ref="D32:K32"/>
    <mergeCell ref="L32:M33"/>
    <mergeCell ref="N32:N36"/>
    <mergeCell ref="O32:Q34"/>
    <mergeCell ref="K7:K9"/>
    <mergeCell ref="L7:L9"/>
    <mergeCell ref="M7:M9"/>
    <mergeCell ref="O8:O9"/>
    <mergeCell ref="P8:P9"/>
    <mergeCell ref="Q8:Q9"/>
    <mergeCell ref="R5:R9"/>
    <mergeCell ref="D6:G6"/>
    <mergeCell ref="H6:K6"/>
    <mergeCell ref="D7:D9"/>
    <mergeCell ref="E7:E9"/>
    <mergeCell ref="F7:F9"/>
    <mergeCell ref="G7:G9"/>
    <mergeCell ref="H7:H9"/>
    <mergeCell ref="I7:I9"/>
    <mergeCell ref="J7:J9"/>
    <mergeCell ref="A1:R1"/>
    <mergeCell ref="A2:R2"/>
    <mergeCell ref="A3:R3"/>
    <mergeCell ref="A5:A9"/>
    <mergeCell ref="B5:B9"/>
    <mergeCell ref="C5:C9"/>
    <mergeCell ref="D5:K5"/>
    <mergeCell ref="L5:M6"/>
    <mergeCell ref="N5:N9"/>
    <mergeCell ref="O5:Q7"/>
  </mergeCells>
  <pageMargins left="0.61" right="0.18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UL</vt:lpstr>
      <vt:lpstr>UL!Print_Area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2025-01-31T13:27:40Z</dcterms:created>
  <dcterms:modified xsi:type="dcterms:W3CDTF">2025-01-31T13:28:23Z</dcterms:modified>
</cp:coreProperties>
</file>