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1BE74C5-0BD8-429A-A713-AC14FCB63BB8}" xr6:coauthVersionLast="47" xr6:coauthVersionMax="47" xr10:uidLastSave="{00000000-0000-0000-0000-000000000000}"/>
  <bookViews>
    <workbookView xWindow="-110" yWindow="-110" windowWidth="19420" windowHeight="10300" xr2:uid="{B2F68BEF-12E5-4AF4-8D92-5A1BDE48FB54}"/>
  </bookViews>
  <sheets>
    <sheet name="RA" sheetId="1" r:id="rId1"/>
  </sheets>
  <externalReferences>
    <externalReference r:id="rId2"/>
    <externalReference r:id="rId3"/>
  </externalReferences>
  <definedNames>
    <definedName name="_xlnm.Print_Area" localSheetId="0">RA!$A$118:$R$139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L139" i="1"/>
  <c r="K139" i="1"/>
  <c r="J139" i="1"/>
  <c r="I139" i="1"/>
  <c r="H139" i="1"/>
  <c r="F139" i="1"/>
  <c r="E139" i="1"/>
  <c r="D139" i="1"/>
  <c r="P138" i="1"/>
  <c r="L138" i="1"/>
  <c r="J138" i="1"/>
  <c r="I138" i="1"/>
  <c r="M138" i="1" s="1"/>
  <c r="H138" i="1"/>
  <c r="F138" i="1"/>
  <c r="E138" i="1"/>
  <c r="D138" i="1"/>
  <c r="P137" i="1"/>
  <c r="L137" i="1"/>
  <c r="M137" i="1" s="1"/>
  <c r="K137" i="1"/>
  <c r="J137" i="1"/>
  <c r="I137" i="1"/>
  <c r="H137" i="1"/>
  <c r="F137" i="1"/>
  <c r="E137" i="1"/>
  <c r="D137" i="1"/>
  <c r="C137" i="1"/>
  <c r="G137" i="1" s="1"/>
  <c r="P136" i="1"/>
  <c r="L136" i="1"/>
  <c r="J136" i="1"/>
  <c r="I136" i="1"/>
  <c r="K136" i="1" s="1"/>
  <c r="H136" i="1"/>
  <c r="F136" i="1"/>
  <c r="E136" i="1"/>
  <c r="G136" i="1" s="1"/>
  <c r="D136" i="1"/>
  <c r="P135" i="1"/>
  <c r="L135" i="1"/>
  <c r="J135" i="1"/>
  <c r="I135" i="1"/>
  <c r="M135" i="1" s="1"/>
  <c r="H135" i="1"/>
  <c r="F135" i="1"/>
  <c r="E135" i="1"/>
  <c r="G135" i="1" s="1"/>
  <c r="D135" i="1"/>
  <c r="P134" i="1"/>
  <c r="L134" i="1"/>
  <c r="M134" i="1" s="1"/>
  <c r="J134" i="1"/>
  <c r="K134" i="1" s="1"/>
  <c r="I134" i="1"/>
  <c r="H134" i="1"/>
  <c r="F134" i="1"/>
  <c r="G134" i="1" s="1"/>
  <c r="E134" i="1"/>
  <c r="D134" i="1"/>
  <c r="P133" i="1"/>
  <c r="L133" i="1"/>
  <c r="M133" i="1" s="1"/>
  <c r="K133" i="1"/>
  <c r="J133" i="1"/>
  <c r="I133" i="1"/>
  <c r="H133" i="1"/>
  <c r="G133" i="1"/>
  <c r="F133" i="1"/>
  <c r="E133" i="1"/>
  <c r="D133" i="1"/>
  <c r="P132" i="1"/>
  <c r="L132" i="1"/>
  <c r="J132" i="1"/>
  <c r="K132" i="1" s="1"/>
  <c r="I132" i="1"/>
  <c r="H132" i="1"/>
  <c r="F132" i="1"/>
  <c r="E132" i="1"/>
  <c r="D132" i="1"/>
  <c r="C132" i="1"/>
  <c r="G132" i="1" s="1"/>
  <c r="P131" i="1"/>
  <c r="L131" i="1"/>
  <c r="M131" i="1" s="1"/>
  <c r="J131" i="1"/>
  <c r="I131" i="1"/>
  <c r="H131" i="1"/>
  <c r="K131" i="1" s="1"/>
  <c r="F131" i="1"/>
  <c r="E131" i="1"/>
  <c r="G131" i="1" s="1"/>
  <c r="D131" i="1"/>
  <c r="P130" i="1"/>
  <c r="L130" i="1"/>
  <c r="J130" i="1"/>
  <c r="I130" i="1"/>
  <c r="M130" i="1" s="1"/>
  <c r="H130" i="1"/>
  <c r="F130" i="1"/>
  <c r="E130" i="1"/>
  <c r="G130" i="1" s="1"/>
  <c r="D130" i="1"/>
  <c r="P129" i="1"/>
  <c r="L129" i="1"/>
  <c r="M129" i="1" s="1"/>
  <c r="J129" i="1"/>
  <c r="K129" i="1" s="1"/>
  <c r="I129" i="1"/>
  <c r="H129" i="1"/>
  <c r="F129" i="1"/>
  <c r="G129" i="1" s="1"/>
  <c r="E129" i="1"/>
  <c r="D129" i="1"/>
  <c r="U108" i="1"/>
  <c r="K108" i="1"/>
  <c r="C139" i="1" s="1"/>
  <c r="G139" i="1" s="1"/>
  <c r="U107" i="1"/>
  <c r="M107" i="1"/>
  <c r="K107" i="1"/>
  <c r="C138" i="1" s="1"/>
  <c r="G138" i="1" s="1"/>
  <c r="C107" i="1"/>
  <c r="G107" i="1" s="1"/>
  <c r="U106" i="1"/>
  <c r="M106" i="1"/>
  <c r="K106" i="1"/>
  <c r="C106" i="1"/>
  <c r="G106" i="1" s="1"/>
  <c r="U105" i="1"/>
  <c r="M105" i="1"/>
  <c r="K105" i="1"/>
  <c r="U104" i="1"/>
  <c r="M104" i="1"/>
  <c r="K104" i="1"/>
  <c r="U103" i="1"/>
  <c r="M103" i="1"/>
  <c r="K103" i="1"/>
  <c r="C103" i="1"/>
  <c r="G103" i="1" s="1"/>
  <c r="U102" i="1"/>
  <c r="K102" i="1"/>
  <c r="C102" i="1"/>
  <c r="G102" i="1" s="1"/>
  <c r="U101" i="1"/>
  <c r="K101" i="1"/>
  <c r="C101" i="1"/>
  <c r="G101" i="1" s="1"/>
  <c r="U100" i="1"/>
  <c r="U131" i="1" s="1"/>
  <c r="O131" i="1" s="1"/>
  <c r="M100" i="1"/>
  <c r="K100" i="1"/>
  <c r="C100" i="1"/>
  <c r="G100" i="1" s="1"/>
  <c r="U99" i="1"/>
  <c r="M99" i="1"/>
  <c r="K99" i="1"/>
  <c r="U98" i="1"/>
  <c r="M98" i="1"/>
  <c r="K98" i="1"/>
  <c r="U79" i="1"/>
  <c r="K79" i="1"/>
  <c r="C108" i="1" s="1"/>
  <c r="G108" i="1" s="1"/>
  <c r="U78" i="1"/>
  <c r="M78" i="1"/>
  <c r="K78" i="1"/>
  <c r="C78" i="1"/>
  <c r="G78" i="1" s="1"/>
  <c r="U77" i="1"/>
  <c r="M77" i="1"/>
  <c r="K77" i="1"/>
  <c r="C77" i="1"/>
  <c r="G77" i="1" s="1"/>
  <c r="U76" i="1"/>
  <c r="M76" i="1"/>
  <c r="K76" i="1"/>
  <c r="C105" i="1" s="1"/>
  <c r="G105" i="1" s="1"/>
  <c r="U75" i="1"/>
  <c r="M75" i="1"/>
  <c r="K75" i="1"/>
  <c r="C104" i="1" s="1"/>
  <c r="G104" i="1" s="1"/>
  <c r="U74" i="1"/>
  <c r="M74" i="1"/>
  <c r="K74" i="1"/>
  <c r="C74" i="1"/>
  <c r="G74" i="1" s="1"/>
  <c r="U73" i="1"/>
  <c r="M73" i="1"/>
  <c r="K73" i="1"/>
  <c r="C73" i="1"/>
  <c r="G73" i="1" s="1"/>
  <c r="U72" i="1"/>
  <c r="K72" i="1"/>
  <c r="C72" i="1"/>
  <c r="G72" i="1" s="1"/>
  <c r="U71" i="1"/>
  <c r="M71" i="1"/>
  <c r="K71" i="1"/>
  <c r="U70" i="1"/>
  <c r="M70" i="1"/>
  <c r="K70" i="1"/>
  <c r="C99" i="1" s="1"/>
  <c r="G99" i="1" s="1"/>
  <c r="U69" i="1"/>
  <c r="M69" i="1"/>
  <c r="K69" i="1"/>
  <c r="C98" i="1" s="1"/>
  <c r="G98" i="1" s="1"/>
  <c r="U51" i="1"/>
  <c r="K51" i="1"/>
  <c r="C51" i="1"/>
  <c r="G51" i="1" s="1"/>
  <c r="U50" i="1"/>
  <c r="K50" i="1"/>
  <c r="C79" i="1" s="1"/>
  <c r="G79" i="1" s="1"/>
  <c r="U49" i="1"/>
  <c r="M49" i="1"/>
  <c r="K49" i="1"/>
  <c r="C49" i="1"/>
  <c r="G49" i="1" s="1"/>
  <c r="U48" i="1"/>
  <c r="M48" i="1"/>
  <c r="K48" i="1"/>
  <c r="U47" i="1"/>
  <c r="K47" i="1"/>
  <c r="C76" i="1" s="1"/>
  <c r="G76" i="1" s="1"/>
  <c r="U46" i="1"/>
  <c r="M46" i="1"/>
  <c r="K46" i="1"/>
  <c r="C75" i="1" s="1"/>
  <c r="G75" i="1" s="1"/>
  <c r="U45" i="1"/>
  <c r="M45" i="1"/>
  <c r="K45" i="1"/>
  <c r="C45" i="1"/>
  <c r="G45" i="1" s="1"/>
  <c r="U44" i="1"/>
  <c r="K44" i="1"/>
  <c r="C44" i="1"/>
  <c r="G44" i="1" s="1"/>
  <c r="U43" i="1"/>
  <c r="S43" i="1"/>
  <c r="T43" i="1" s="1"/>
  <c r="K43" i="1"/>
  <c r="U42" i="1"/>
  <c r="S42" i="1"/>
  <c r="T42" i="1" s="1"/>
  <c r="K42" i="1"/>
  <c r="C71" i="1" s="1"/>
  <c r="G71" i="1" s="1"/>
  <c r="C42" i="1"/>
  <c r="G42" i="1" s="1"/>
  <c r="U41" i="1"/>
  <c r="M41" i="1"/>
  <c r="K41" i="1"/>
  <c r="C70" i="1" s="1"/>
  <c r="G70" i="1" s="1"/>
  <c r="C41" i="1"/>
  <c r="G41" i="1" s="1"/>
  <c r="U40" i="1"/>
  <c r="M40" i="1"/>
  <c r="K40" i="1"/>
  <c r="C69" i="1" s="1"/>
  <c r="G69" i="1" s="1"/>
  <c r="U22" i="1"/>
  <c r="K22" i="1"/>
  <c r="C50" i="1" s="1"/>
  <c r="G50" i="1" s="1"/>
  <c r="G22" i="1"/>
  <c r="U21" i="1"/>
  <c r="U139" i="1" s="1"/>
  <c r="K21" i="1"/>
  <c r="G21" i="1"/>
  <c r="U20" i="1"/>
  <c r="U138" i="1" s="1"/>
  <c r="O138" i="1" s="1"/>
  <c r="M20" i="1"/>
  <c r="K20" i="1"/>
  <c r="G20" i="1"/>
  <c r="U19" i="1"/>
  <c r="U137" i="1" s="1"/>
  <c r="O137" i="1" s="1"/>
  <c r="M19" i="1"/>
  <c r="K19" i="1"/>
  <c r="C48" i="1" s="1"/>
  <c r="G48" i="1" s="1"/>
  <c r="G19" i="1"/>
  <c r="U18" i="1"/>
  <c r="U136" i="1" s="1"/>
  <c r="O136" i="1" s="1"/>
  <c r="M18" i="1"/>
  <c r="K18" i="1"/>
  <c r="C47" i="1" s="1"/>
  <c r="G47" i="1" s="1"/>
  <c r="G18" i="1"/>
  <c r="U17" i="1"/>
  <c r="U135" i="1" s="1"/>
  <c r="M17" i="1"/>
  <c r="K17" i="1"/>
  <c r="C46" i="1" s="1"/>
  <c r="G46" i="1" s="1"/>
  <c r="G17" i="1"/>
  <c r="U16" i="1"/>
  <c r="U134" i="1" s="1"/>
  <c r="O134" i="1" s="1"/>
  <c r="M16" i="1"/>
  <c r="K16" i="1"/>
  <c r="G16" i="1"/>
  <c r="U15" i="1"/>
  <c r="U133" i="1" s="1"/>
  <c r="O133" i="1" s="1"/>
  <c r="M15" i="1"/>
  <c r="K15" i="1"/>
  <c r="G15" i="1"/>
  <c r="U14" i="1"/>
  <c r="U132" i="1" s="1"/>
  <c r="K14" i="1"/>
  <c r="C43" i="1" s="1"/>
  <c r="G43" i="1" s="1"/>
  <c r="G14" i="1"/>
  <c r="U13" i="1"/>
  <c r="M13" i="1"/>
  <c r="K13" i="1"/>
  <c r="G13" i="1"/>
  <c r="U12" i="1"/>
  <c r="U130" i="1" s="1"/>
  <c r="O130" i="1" s="1"/>
  <c r="M12" i="1"/>
  <c r="K12" i="1"/>
  <c r="G12" i="1"/>
  <c r="U11" i="1"/>
  <c r="U129" i="1" s="1"/>
  <c r="O129" i="1" s="1"/>
  <c r="M11" i="1"/>
  <c r="K11" i="1"/>
  <c r="C40" i="1" s="1"/>
  <c r="G40" i="1" s="1"/>
  <c r="G11" i="1"/>
  <c r="H6" i="1"/>
  <c r="C5" i="1"/>
  <c r="A3" i="1"/>
  <c r="M136" i="1" l="1"/>
  <c r="K130" i="1"/>
  <c r="K135" i="1"/>
  <c r="K138" i="1"/>
</calcChain>
</file>

<file path=xl/sharedStrings.xml><?xml version="1.0" encoding="utf-8"?>
<sst xmlns="http://schemas.openxmlformats.org/spreadsheetml/2006/main" count="248" uniqueCount="61">
  <si>
    <t>DATA SEMENTARA LUAS AREAL, PRODUKSI, PRODUKTIVITAS, DAN JUMLAH PETANI</t>
  </si>
  <si>
    <t>PEMILIK LAHAN TAHUNAN PERKEBUNAN RAKYAT KABUPATEN BULUKUMBA</t>
  </si>
  <si>
    <t>Triwulan I</t>
  </si>
  <si>
    <t>KEC. RILAU ALE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</si>
  <si>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</si>
  <si>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</si>
  <si>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</si>
  <si>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</si>
  <si>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</si>
  <si>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</si>
  <si>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</si>
  <si>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</si>
  <si>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</si>
  <si>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</si>
  <si>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</si>
  <si>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</si>
  <si>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</si>
  <si>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</si>
  <si>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</si>
  <si>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</si>
  <si>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</si>
  <si>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</si>
  <si>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</si>
  <si>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</si>
  <si>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</si>
  <si>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</si>
  <si>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</si>
  <si>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</si>
  <si>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</si>
  <si>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</si>
  <si>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</si>
  <si>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</si>
  <si>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</si>
  <si>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</si>
  <si>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</si>
  <si>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</si>
  <si>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</si>
  <si>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</si>
  <si>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</si>
  <si>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Lump</t>
  </si>
  <si>
    <t>Kelapa Genjah</t>
  </si>
  <si>
    <t>Vanili</t>
  </si>
  <si>
    <t>-</t>
  </si>
  <si>
    <t>Bantuan kegiatan APBN Kegiatan Rehabilitasi cengkeh sebanyak 85 Ha</t>
  </si>
  <si>
    <t>Bantuan Kegiatan APBD I Bantuan Bibit Kakao 60 Ha</t>
  </si>
  <si>
    <t>Bantuan Kegiatan APBD II Bibit pala sebanyak 22.389 pohon seluas 179 Ha</t>
  </si>
  <si>
    <t>TAHUN 2024</t>
  </si>
  <si>
    <t>Triwulan II</t>
  </si>
  <si>
    <t>Tanaman Akhir Triwulan I 2024</t>
  </si>
  <si>
    <t>Kondisi Triwulan II Tahun 2024</t>
  </si>
  <si>
    <t>Triwulan III</t>
  </si>
  <si>
    <t>Tanaman Akhir Triwulan II 2024</t>
  </si>
  <si>
    <t>Kondisi Triwulan III Tahun 2024</t>
  </si>
  <si>
    <t>Triwulan IV</t>
  </si>
  <si>
    <t>Tanaman Akhir Triwulan III 2024</t>
  </si>
  <si>
    <t>Kondisi Triwulan IV Tahun 2024</t>
  </si>
  <si>
    <t>TAHUN 2023</t>
  </si>
  <si>
    <t>Tanaman Akhir Tahun 2022</t>
  </si>
  <si>
    <t>Kondisi Triwulan IV Tahun 2023</t>
  </si>
  <si>
    <t>Petugas Perkebunan Kecamatan</t>
  </si>
  <si>
    <t>Nini Chrisne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</si>
</sst>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.00_);_(* \(#,##0.00\);_(* &quot;-&quot;??_);_(@_)"/>
    <numFmt numFmtId="168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6" xfId="2" applyNumberFormat="1" applyFont="1" applyBorder="1" applyAlignment="1"/>
    <xf numFmtId="167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7" fillId="0" borderId="17" xfId="0" applyFont="1" applyBorder="1"/>
    <xf numFmtId="165" fontId="7" fillId="0" borderId="17" xfId="2" applyNumberFormat="1" applyFont="1" applyFill="1" applyBorder="1" applyAlignment="1"/>
    <xf numFmtId="165" fontId="7" fillId="0" borderId="17" xfId="2" applyNumberFormat="1" applyFont="1" applyBorder="1" applyAlignment="1"/>
    <xf numFmtId="165" fontId="7" fillId="4" borderId="17" xfId="2" applyNumberFormat="1" applyFont="1" applyFill="1" applyBorder="1" applyAlignment="1"/>
    <xf numFmtId="167" fontId="3" fillId="0" borderId="18" xfId="1" applyNumberFormat="1" applyFont="1" applyBorder="1"/>
    <xf numFmtId="168" fontId="8" fillId="0" borderId="17" xfId="2" applyNumberFormat="1" applyFont="1" applyBorder="1" applyAlignment="1"/>
    <xf numFmtId="165" fontId="11" fillId="0" borderId="17" xfId="2" applyNumberFormat="1" applyFont="1" applyBorder="1" applyAlignment="1">
      <alignment horizontal="center" wrapText="1"/>
    </xf>
    <xf numFmtId="165" fontId="12" fillId="0" borderId="17" xfId="2" applyNumberFormat="1" applyFont="1" applyBorder="1" applyAlignment="1"/>
    <xf numFmtId="165" fontId="3" fillId="0" borderId="17" xfId="2" applyNumberFormat="1" applyFont="1" applyBorder="1" applyAlignment="1"/>
    <xf numFmtId="43" fontId="10" fillId="0" borderId="17" xfId="1" applyFont="1" applyFill="1" applyBorder="1" applyAlignment="1">
      <alignment wrapText="1"/>
    </xf>
    <xf numFmtId="165" fontId="8" fillId="0" borderId="17" xfId="2" applyNumberFormat="1" applyFont="1" applyBorder="1" applyAlignment="1">
      <alignment horizontal="right"/>
    </xf>
    <xf numFmtId="165" fontId="8" fillId="4" borderId="17" xfId="2" applyNumberFormat="1" applyFont="1" applyFill="1" applyBorder="1" applyAlignment="1"/>
    <xf numFmtId="165" fontId="7" fillId="0" borderId="17" xfId="2" applyNumberFormat="1" applyFont="1" applyBorder="1" applyAlignment="1">
      <alignment horizontal="right"/>
    </xf>
    <xf numFmtId="167" fontId="9" fillId="0" borderId="17" xfId="1" applyNumberFormat="1" applyFont="1" applyBorder="1" applyAlignment="1">
      <alignment horizontal="center" wrapText="1"/>
    </xf>
    <xf numFmtId="167" fontId="9" fillId="0" borderId="17" xfId="1" applyNumberFormat="1" applyFont="1" applyFill="1" applyBorder="1" applyAlignment="1">
      <alignment horizontal="center" wrapText="1"/>
    </xf>
    <xf numFmtId="165" fontId="7" fillId="0" borderId="17" xfId="2" applyNumberFormat="1" applyFont="1" applyFill="1" applyBorder="1" applyAlignment="1">
      <alignment horizontal="right"/>
    </xf>
    <xf numFmtId="168" fontId="7" fillId="0" borderId="17" xfId="2" applyNumberFormat="1" applyFont="1" applyBorder="1" applyAlignment="1"/>
    <xf numFmtId="165" fontId="8" fillId="0" borderId="17" xfId="2" applyNumberFormat="1" applyFont="1" applyBorder="1" applyAlignment="1"/>
    <xf numFmtId="165" fontId="7" fillId="2" borderId="17" xfId="2" applyNumberFormat="1" applyFont="1" applyFill="1" applyBorder="1" applyAlignment="1"/>
    <xf numFmtId="167" fontId="9" fillId="0" borderId="17" xfId="1" applyNumberFormat="1" applyFont="1" applyBorder="1" applyAlignment="1">
      <alignment horizontal="center"/>
    </xf>
    <xf numFmtId="166" fontId="7" fillId="0" borderId="17" xfId="2" applyNumberFormat="1" applyFont="1" applyBorder="1" applyAlignment="1">
      <alignment horizontal="right"/>
    </xf>
    <xf numFmtId="166" fontId="7" fillId="0" borderId="17" xfId="2" applyNumberFormat="1" applyFont="1" applyBorder="1" applyAlignment="1"/>
    <xf numFmtId="0" fontId="3" fillId="0" borderId="19" xfId="0" applyFont="1" applyBorder="1" applyAlignment="1">
      <alignment horizontal="center"/>
    </xf>
    <xf numFmtId="0" fontId="7" fillId="0" borderId="19" xfId="0" applyFont="1" applyBorder="1"/>
    <xf numFmtId="166" fontId="7" fillId="0" borderId="19" xfId="2" applyNumberFormat="1" applyFont="1" applyBorder="1" applyAlignment="1"/>
    <xf numFmtId="165" fontId="7" fillId="0" borderId="19" xfId="2" applyNumberFormat="1" applyFont="1" applyBorder="1" applyAlignment="1"/>
    <xf numFmtId="166" fontId="7" fillId="4" borderId="19" xfId="2" applyNumberFormat="1" applyFont="1" applyFill="1" applyBorder="1" applyAlignment="1"/>
    <xf numFmtId="166" fontId="7" fillId="0" borderId="19" xfId="2" applyNumberFormat="1" applyFont="1" applyBorder="1" applyAlignment="1">
      <alignment horizontal="right"/>
    </xf>
    <xf numFmtId="165" fontId="7" fillId="0" borderId="19" xfId="2" applyNumberFormat="1" applyFont="1" applyBorder="1" applyAlignment="1">
      <alignment horizontal="right"/>
    </xf>
    <xf numFmtId="165" fontId="7" fillId="4" borderId="19" xfId="2" applyNumberFormat="1" applyFont="1" applyFill="1" applyBorder="1" applyAlignment="1"/>
    <xf numFmtId="168" fontId="7" fillId="0" borderId="19" xfId="2" applyNumberFormat="1" applyFont="1" applyBorder="1" applyAlignment="1"/>
    <xf numFmtId="167" fontId="9" fillId="0" borderId="19" xfId="1" applyNumberFormat="1" applyFont="1" applyBorder="1" applyAlignment="1">
      <alignment horizontal="center"/>
    </xf>
    <xf numFmtId="165" fontId="3" fillId="0" borderId="19" xfId="2" applyNumberFormat="1" applyFont="1" applyBorder="1" applyAlignment="1"/>
    <xf numFmtId="43" fontId="10" fillId="0" borderId="19" xfId="1" applyFont="1" applyFill="1" applyBorder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/>
    <xf numFmtId="0" fontId="14" fillId="2" borderId="0" xfId="0" applyFont="1" applyFill="1"/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8" fontId="7" fillId="0" borderId="14" xfId="2" applyNumberFormat="1" applyFont="1" applyBorder="1" applyAlignment="1"/>
    <xf numFmtId="168" fontId="8" fillId="0" borderId="14" xfId="2" applyNumberFormat="1" applyFont="1" applyBorder="1" applyAlignment="1"/>
    <xf numFmtId="43" fontId="15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168" fontId="7" fillId="0" borderId="17" xfId="2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7" fillId="0" borderId="10" xfId="0" applyFont="1" applyBorder="1"/>
    <xf numFmtId="165" fontId="7" fillId="0" borderId="10" xfId="2" applyNumberFormat="1" applyFont="1" applyBorder="1" applyAlignment="1"/>
    <xf numFmtId="165" fontId="7" fillId="4" borderId="10" xfId="2" applyNumberFormat="1" applyFont="1" applyFill="1" applyBorder="1" applyAlignment="1"/>
    <xf numFmtId="168" fontId="7" fillId="0" borderId="10" xfId="2" applyNumberFormat="1" applyFont="1" applyBorder="1" applyAlignment="1"/>
    <xf numFmtId="167" fontId="9" fillId="0" borderId="10" xfId="1" applyNumberFormat="1" applyFont="1" applyBorder="1" applyAlignment="1">
      <alignment horizontal="center"/>
    </xf>
    <xf numFmtId="165" fontId="3" fillId="0" borderId="10" xfId="2" applyNumberFormat="1" applyFont="1" applyBorder="1" applyAlignment="1"/>
    <xf numFmtId="43" fontId="10" fillId="0" borderId="10" xfId="1" applyFont="1" applyFill="1" applyBorder="1" applyAlignment="1">
      <alignment wrapText="1"/>
    </xf>
    <xf numFmtId="165" fontId="3" fillId="0" borderId="0" xfId="0" applyNumberFormat="1" applyFont="1"/>
    <xf numFmtId="168" fontId="8" fillId="0" borderId="19" xfId="2" applyNumberFormat="1" applyFont="1" applyBorder="1" applyAlignment="1"/>
    <xf numFmtId="0" fontId="16" fillId="0" borderId="0" xfId="0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6" fontId="7" fillId="0" borderId="16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5" fontId="7" fillId="0" borderId="13" xfId="2" applyNumberFormat="1" applyFont="1" applyBorder="1" applyAlignment="1"/>
    <xf numFmtId="165" fontId="12" fillId="0" borderId="14" xfId="2" applyNumberFormat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998B-9AE9-4727-941F-85213B4E1EFE}">
  <sheetPr>
    <tabColor rgb="FF00B0F0"/>
  </sheetPr>
  <dimension ref="A1:U145"/>
  <sheetViews>
    <sheetView tabSelected="1" topLeftCell="A119" zoomScale="80" zoomScaleNormal="80" workbookViewId="0">
      <selection activeCell="M132" sqref="M132"/>
    </sheetView>
  </sheetViews>
  <sheetFormatPr defaultColWidth="4.1796875" defaultRowHeight="14" x14ac:dyDescent="0.3"/>
  <cols>
    <col min="1" max="1" width="4.1796875" style="3" customWidth="1"/>
    <col min="2" max="2" width="12.7265625" style="3" customWidth="1"/>
    <col min="3" max="4" width="7.81640625" style="3" customWidth="1"/>
    <col min="5" max="5" width="7.453125" style="3" customWidth="1"/>
    <col min="6" max="6" width="7.81640625" style="3" customWidth="1"/>
    <col min="7" max="7" width="8.1796875" style="3" customWidth="1"/>
    <col min="8" max="8" width="7" style="3" customWidth="1"/>
    <col min="9" max="9" width="8" style="3" customWidth="1"/>
    <col min="10" max="10" width="7.26953125" style="3" customWidth="1"/>
    <col min="11" max="11" width="8" style="3" customWidth="1"/>
    <col min="12" max="12" width="11.1796875" style="3" customWidth="1"/>
    <col min="13" max="14" width="9.7265625" style="3" customWidth="1"/>
    <col min="15" max="15" width="9.81640625" style="3" customWidth="1"/>
    <col min="16" max="16" width="9" style="3" customWidth="1"/>
    <col min="17" max="17" width="6.81640625" style="71" customWidth="1"/>
    <col min="18" max="18" width="7.1796875" style="3" customWidth="1"/>
    <col min="19" max="20" width="13.1796875" style="3" hidden="1" customWidth="1"/>
    <col min="21" max="21" width="10.90625" style="4" customWidth="1"/>
    <col min="22" max="238" width="9.1796875" style="3" customWidth="1"/>
    <col min="239" max="257" width="4.1796875" style="3"/>
    <col min="258" max="258" width="12.7265625" style="3" customWidth="1"/>
    <col min="259" max="260" width="7.81640625" style="3" customWidth="1"/>
    <col min="261" max="261" width="7.45312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8" style="3" customWidth="1"/>
    <col min="266" max="266" width="7.26953125" style="3" customWidth="1"/>
    <col min="267" max="267" width="8" style="3" customWidth="1"/>
    <col min="268" max="268" width="11.1796875" style="3" customWidth="1"/>
    <col min="269" max="270" width="9.7265625" style="3" customWidth="1"/>
    <col min="271" max="271" width="9.81640625" style="3" customWidth="1"/>
    <col min="272" max="272" width="9" style="3" customWidth="1"/>
    <col min="273" max="273" width="6.81640625" style="3" customWidth="1"/>
    <col min="274" max="274" width="7.1796875" style="3" customWidth="1"/>
    <col min="275" max="276" width="0" style="3" hidden="1" customWidth="1"/>
    <col min="277" max="277" width="10.90625" style="3" customWidth="1"/>
    <col min="278" max="494" width="9.1796875" style="3" customWidth="1"/>
    <col min="495" max="513" width="4.1796875" style="3"/>
    <col min="514" max="514" width="12.7265625" style="3" customWidth="1"/>
    <col min="515" max="516" width="7.81640625" style="3" customWidth="1"/>
    <col min="517" max="517" width="7.45312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8" style="3" customWidth="1"/>
    <col min="522" max="522" width="7.26953125" style="3" customWidth="1"/>
    <col min="523" max="523" width="8" style="3" customWidth="1"/>
    <col min="524" max="524" width="11.1796875" style="3" customWidth="1"/>
    <col min="525" max="526" width="9.7265625" style="3" customWidth="1"/>
    <col min="527" max="527" width="9.81640625" style="3" customWidth="1"/>
    <col min="528" max="528" width="9" style="3" customWidth="1"/>
    <col min="529" max="529" width="6.81640625" style="3" customWidth="1"/>
    <col min="530" max="530" width="7.1796875" style="3" customWidth="1"/>
    <col min="531" max="532" width="0" style="3" hidden="1" customWidth="1"/>
    <col min="533" max="533" width="10.90625" style="3" customWidth="1"/>
    <col min="534" max="750" width="9.1796875" style="3" customWidth="1"/>
    <col min="751" max="769" width="4.1796875" style="3"/>
    <col min="770" max="770" width="12.7265625" style="3" customWidth="1"/>
    <col min="771" max="772" width="7.81640625" style="3" customWidth="1"/>
    <col min="773" max="773" width="7.45312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8" style="3" customWidth="1"/>
    <col min="778" max="778" width="7.26953125" style="3" customWidth="1"/>
    <col min="779" max="779" width="8" style="3" customWidth="1"/>
    <col min="780" max="780" width="11.1796875" style="3" customWidth="1"/>
    <col min="781" max="782" width="9.7265625" style="3" customWidth="1"/>
    <col min="783" max="783" width="9.81640625" style="3" customWidth="1"/>
    <col min="784" max="784" width="9" style="3" customWidth="1"/>
    <col min="785" max="785" width="6.81640625" style="3" customWidth="1"/>
    <col min="786" max="786" width="7.1796875" style="3" customWidth="1"/>
    <col min="787" max="788" width="0" style="3" hidden="1" customWidth="1"/>
    <col min="789" max="789" width="10.90625" style="3" customWidth="1"/>
    <col min="790" max="1006" width="9.1796875" style="3" customWidth="1"/>
    <col min="1007" max="1025" width="4.1796875" style="3"/>
    <col min="1026" max="1026" width="12.7265625" style="3" customWidth="1"/>
    <col min="1027" max="1028" width="7.81640625" style="3" customWidth="1"/>
    <col min="1029" max="1029" width="7.45312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1.1796875" style="3" customWidth="1"/>
    <col min="1037" max="1038" width="9.7265625" style="3" customWidth="1"/>
    <col min="1039" max="1039" width="9.81640625" style="3" customWidth="1"/>
    <col min="1040" max="1040" width="9" style="3" customWidth="1"/>
    <col min="1041" max="1041" width="6.81640625" style="3" customWidth="1"/>
    <col min="1042" max="1042" width="7.1796875" style="3" customWidth="1"/>
    <col min="1043" max="1044" width="0" style="3" hidden="1" customWidth="1"/>
    <col min="1045" max="1045" width="10.90625" style="3" customWidth="1"/>
    <col min="1046" max="1262" width="9.1796875" style="3" customWidth="1"/>
    <col min="1263" max="1281" width="4.1796875" style="3"/>
    <col min="1282" max="1282" width="12.7265625" style="3" customWidth="1"/>
    <col min="1283" max="1284" width="7.81640625" style="3" customWidth="1"/>
    <col min="1285" max="1285" width="7.45312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1.1796875" style="3" customWidth="1"/>
    <col min="1293" max="1294" width="9.7265625" style="3" customWidth="1"/>
    <col min="1295" max="1295" width="9.81640625" style="3" customWidth="1"/>
    <col min="1296" max="1296" width="9" style="3" customWidth="1"/>
    <col min="1297" max="1297" width="6.81640625" style="3" customWidth="1"/>
    <col min="1298" max="1298" width="7.1796875" style="3" customWidth="1"/>
    <col min="1299" max="1300" width="0" style="3" hidden="1" customWidth="1"/>
    <col min="1301" max="1301" width="10.90625" style="3" customWidth="1"/>
    <col min="1302" max="1518" width="9.1796875" style="3" customWidth="1"/>
    <col min="1519" max="1537" width="4.1796875" style="3"/>
    <col min="1538" max="1538" width="12.7265625" style="3" customWidth="1"/>
    <col min="1539" max="1540" width="7.81640625" style="3" customWidth="1"/>
    <col min="1541" max="1541" width="7.45312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1.1796875" style="3" customWidth="1"/>
    <col min="1549" max="1550" width="9.7265625" style="3" customWidth="1"/>
    <col min="1551" max="1551" width="9.81640625" style="3" customWidth="1"/>
    <col min="1552" max="1552" width="9" style="3" customWidth="1"/>
    <col min="1553" max="1553" width="6.81640625" style="3" customWidth="1"/>
    <col min="1554" max="1554" width="7.1796875" style="3" customWidth="1"/>
    <col min="1555" max="1556" width="0" style="3" hidden="1" customWidth="1"/>
    <col min="1557" max="1557" width="10.90625" style="3" customWidth="1"/>
    <col min="1558" max="1774" width="9.1796875" style="3" customWidth="1"/>
    <col min="1775" max="1793" width="4.1796875" style="3"/>
    <col min="1794" max="1794" width="12.7265625" style="3" customWidth="1"/>
    <col min="1795" max="1796" width="7.81640625" style="3" customWidth="1"/>
    <col min="1797" max="1797" width="7.45312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1.1796875" style="3" customWidth="1"/>
    <col min="1805" max="1806" width="9.7265625" style="3" customWidth="1"/>
    <col min="1807" max="1807" width="9.81640625" style="3" customWidth="1"/>
    <col min="1808" max="1808" width="9" style="3" customWidth="1"/>
    <col min="1809" max="1809" width="6.81640625" style="3" customWidth="1"/>
    <col min="1810" max="1810" width="7.1796875" style="3" customWidth="1"/>
    <col min="1811" max="1812" width="0" style="3" hidden="1" customWidth="1"/>
    <col min="1813" max="1813" width="10.90625" style="3" customWidth="1"/>
    <col min="1814" max="2030" width="9.1796875" style="3" customWidth="1"/>
    <col min="2031" max="2049" width="4.1796875" style="3"/>
    <col min="2050" max="2050" width="12.7265625" style="3" customWidth="1"/>
    <col min="2051" max="2052" width="7.81640625" style="3" customWidth="1"/>
    <col min="2053" max="2053" width="7.45312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1.1796875" style="3" customWidth="1"/>
    <col min="2061" max="2062" width="9.7265625" style="3" customWidth="1"/>
    <col min="2063" max="2063" width="9.81640625" style="3" customWidth="1"/>
    <col min="2064" max="2064" width="9" style="3" customWidth="1"/>
    <col min="2065" max="2065" width="6.81640625" style="3" customWidth="1"/>
    <col min="2066" max="2066" width="7.1796875" style="3" customWidth="1"/>
    <col min="2067" max="2068" width="0" style="3" hidden="1" customWidth="1"/>
    <col min="2069" max="2069" width="10.90625" style="3" customWidth="1"/>
    <col min="2070" max="2286" width="9.1796875" style="3" customWidth="1"/>
    <col min="2287" max="2305" width="4.1796875" style="3"/>
    <col min="2306" max="2306" width="12.7265625" style="3" customWidth="1"/>
    <col min="2307" max="2308" width="7.81640625" style="3" customWidth="1"/>
    <col min="2309" max="2309" width="7.45312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1.1796875" style="3" customWidth="1"/>
    <col min="2317" max="2318" width="9.7265625" style="3" customWidth="1"/>
    <col min="2319" max="2319" width="9.81640625" style="3" customWidth="1"/>
    <col min="2320" max="2320" width="9" style="3" customWidth="1"/>
    <col min="2321" max="2321" width="6.81640625" style="3" customWidth="1"/>
    <col min="2322" max="2322" width="7.1796875" style="3" customWidth="1"/>
    <col min="2323" max="2324" width="0" style="3" hidden="1" customWidth="1"/>
    <col min="2325" max="2325" width="10.90625" style="3" customWidth="1"/>
    <col min="2326" max="2542" width="9.1796875" style="3" customWidth="1"/>
    <col min="2543" max="2561" width="4.1796875" style="3"/>
    <col min="2562" max="2562" width="12.7265625" style="3" customWidth="1"/>
    <col min="2563" max="2564" width="7.81640625" style="3" customWidth="1"/>
    <col min="2565" max="2565" width="7.45312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1.1796875" style="3" customWidth="1"/>
    <col min="2573" max="2574" width="9.7265625" style="3" customWidth="1"/>
    <col min="2575" max="2575" width="9.81640625" style="3" customWidth="1"/>
    <col min="2576" max="2576" width="9" style="3" customWidth="1"/>
    <col min="2577" max="2577" width="6.81640625" style="3" customWidth="1"/>
    <col min="2578" max="2578" width="7.1796875" style="3" customWidth="1"/>
    <col min="2579" max="2580" width="0" style="3" hidden="1" customWidth="1"/>
    <col min="2581" max="2581" width="10.90625" style="3" customWidth="1"/>
    <col min="2582" max="2798" width="9.1796875" style="3" customWidth="1"/>
    <col min="2799" max="2817" width="4.1796875" style="3"/>
    <col min="2818" max="2818" width="12.7265625" style="3" customWidth="1"/>
    <col min="2819" max="2820" width="7.81640625" style="3" customWidth="1"/>
    <col min="2821" max="2821" width="7.45312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1.1796875" style="3" customWidth="1"/>
    <col min="2829" max="2830" width="9.7265625" style="3" customWidth="1"/>
    <col min="2831" max="2831" width="9.81640625" style="3" customWidth="1"/>
    <col min="2832" max="2832" width="9" style="3" customWidth="1"/>
    <col min="2833" max="2833" width="6.81640625" style="3" customWidth="1"/>
    <col min="2834" max="2834" width="7.1796875" style="3" customWidth="1"/>
    <col min="2835" max="2836" width="0" style="3" hidden="1" customWidth="1"/>
    <col min="2837" max="2837" width="10.90625" style="3" customWidth="1"/>
    <col min="2838" max="3054" width="9.1796875" style="3" customWidth="1"/>
    <col min="3055" max="3073" width="4.1796875" style="3"/>
    <col min="3074" max="3074" width="12.7265625" style="3" customWidth="1"/>
    <col min="3075" max="3076" width="7.81640625" style="3" customWidth="1"/>
    <col min="3077" max="3077" width="7.45312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1.1796875" style="3" customWidth="1"/>
    <col min="3085" max="3086" width="9.7265625" style="3" customWidth="1"/>
    <col min="3087" max="3087" width="9.81640625" style="3" customWidth="1"/>
    <col min="3088" max="3088" width="9" style="3" customWidth="1"/>
    <col min="3089" max="3089" width="6.81640625" style="3" customWidth="1"/>
    <col min="3090" max="3090" width="7.1796875" style="3" customWidth="1"/>
    <col min="3091" max="3092" width="0" style="3" hidden="1" customWidth="1"/>
    <col min="3093" max="3093" width="10.90625" style="3" customWidth="1"/>
    <col min="3094" max="3310" width="9.1796875" style="3" customWidth="1"/>
    <col min="3311" max="3329" width="4.1796875" style="3"/>
    <col min="3330" max="3330" width="12.7265625" style="3" customWidth="1"/>
    <col min="3331" max="3332" width="7.81640625" style="3" customWidth="1"/>
    <col min="3333" max="3333" width="7.45312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1.1796875" style="3" customWidth="1"/>
    <col min="3341" max="3342" width="9.7265625" style="3" customWidth="1"/>
    <col min="3343" max="3343" width="9.81640625" style="3" customWidth="1"/>
    <col min="3344" max="3344" width="9" style="3" customWidth="1"/>
    <col min="3345" max="3345" width="6.81640625" style="3" customWidth="1"/>
    <col min="3346" max="3346" width="7.1796875" style="3" customWidth="1"/>
    <col min="3347" max="3348" width="0" style="3" hidden="1" customWidth="1"/>
    <col min="3349" max="3349" width="10.90625" style="3" customWidth="1"/>
    <col min="3350" max="3566" width="9.1796875" style="3" customWidth="1"/>
    <col min="3567" max="3585" width="4.1796875" style="3"/>
    <col min="3586" max="3586" width="12.7265625" style="3" customWidth="1"/>
    <col min="3587" max="3588" width="7.81640625" style="3" customWidth="1"/>
    <col min="3589" max="3589" width="7.45312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1.1796875" style="3" customWidth="1"/>
    <col min="3597" max="3598" width="9.7265625" style="3" customWidth="1"/>
    <col min="3599" max="3599" width="9.81640625" style="3" customWidth="1"/>
    <col min="3600" max="3600" width="9" style="3" customWidth="1"/>
    <col min="3601" max="3601" width="6.81640625" style="3" customWidth="1"/>
    <col min="3602" max="3602" width="7.1796875" style="3" customWidth="1"/>
    <col min="3603" max="3604" width="0" style="3" hidden="1" customWidth="1"/>
    <col min="3605" max="3605" width="10.90625" style="3" customWidth="1"/>
    <col min="3606" max="3822" width="9.1796875" style="3" customWidth="1"/>
    <col min="3823" max="3841" width="4.1796875" style="3"/>
    <col min="3842" max="3842" width="12.7265625" style="3" customWidth="1"/>
    <col min="3843" max="3844" width="7.81640625" style="3" customWidth="1"/>
    <col min="3845" max="3845" width="7.45312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1.1796875" style="3" customWidth="1"/>
    <col min="3853" max="3854" width="9.7265625" style="3" customWidth="1"/>
    <col min="3855" max="3855" width="9.81640625" style="3" customWidth="1"/>
    <col min="3856" max="3856" width="9" style="3" customWidth="1"/>
    <col min="3857" max="3857" width="6.81640625" style="3" customWidth="1"/>
    <col min="3858" max="3858" width="7.1796875" style="3" customWidth="1"/>
    <col min="3859" max="3860" width="0" style="3" hidden="1" customWidth="1"/>
    <col min="3861" max="3861" width="10.90625" style="3" customWidth="1"/>
    <col min="3862" max="4078" width="9.1796875" style="3" customWidth="1"/>
    <col min="4079" max="4097" width="4.1796875" style="3"/>
    <col min="4098" max="4098" width="12.7265625" style="3" customWidth="1"/>
    <col min="4099" max="4100" width="7.81640625" style="3" customWidth="1"/>
    <col min="4101" max="4101" width="7.45312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1.1796875" style="3" customWidth="1"/>
    <col min="4109" max="4110" width="9.7265625" style="3" customWidth="1"/>
    <col min="4111" max="4111" width="9.81640625" style="3" customWidth="1"/>
    <col min="4112" max="4112" width="9" style="3" customWidth="1"/>
    <col min="4113" max="4113" width="6.81640625" style="3" customWidth="1"/>
    <col min="4114" max="4114" width="7.1796875" style="3" customWidth="1"/>
    <col min="4115" max="4116" width="0" style="3" hidden="1" customWidth="1"/>
    <col min="4117" max="4117" width="10.90625" style="3" customWidth="1"/>
    <col min="4118" max="4334" width="9.1796875" style="3" customWidth="1"/>
    <col min="4335" max="4353" width="4.1796875" style="3"/>
    <col min="4354" max="4354" width="12.7265625" style="3" customWidth="1"/>
    <col min="4355" max="4356" width="7.81640625" style="3" customWidth="1"/>
    <col min="4357" max="4357" width="7.45312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1.1796875" style="3" customWidth="1"/>
    <col min="4365" max="4366" width="9.7265625" style="3" customWidth="1"/>
    <col min="4367" max="4367" width="9.81640625" style="3" customWidth="1"/>
    <col min="4368" max="4368" width="9" style="3" customWidth="1"/>
    <col min="4369" max="4369" width="6.81640625" style="3" customWidth="1"/>
    <col min="4370" max="4370" width="7.1796875" style="3" customWidth="1"/>
    <col min="4371" max="4372" width="0" style="3" hidden="1" customWidth="1"/>
    <col min="4373" max="4373" width="10.90625" style="3" customWidth="1"/>
    <col min="4374" max="4590" width="9.1796875" style="3" customWidth="1"/>
    <col min="4591" max="4609" width="4.1796875" style="3"/>
    <col min="4610" max="4610" width="12.7265625" style="3" customWidth="1"/>
    <col min="4611" max="4612" width="7.81640625" style="3" customWidth="1"/>
    <col min="4613" max="4613" width="7.45312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1.1796875" style="3" customWidth="1"/>
    <col min="4621" max="4622" width="9.7265625" style="3" customWidth="1"/>
    <col min="4623" max="4623" width="9.81640625" style="3" customWidth="1"/>
    <col min="4624" max="4624" width="9" style="3" customWidth="1"/>
    <col min="4625" max="4625" width="6.81640625" style="3" customWidth="1"/>
    <col min="4626" max="4626" width="7.1796875" style="3" customWidth="1"/>
    <col min="4627" max="4628" width="0" style="3" hidden="1" customWidth="1"/>
    <col min="4629" max="4629" width="10.90625" style="3" customWidth="1"/>
    <col min="4630" max="4846" width="9.1796875" style="3" customWidth="1"/>
    <col min="4847" max="4865" width="4.1796875" style="3"/>
    <col min="4866" max="4866" width="12.7265625" style="3" customWidth="1"/>
    <col min="4867" max="4868" width="7.81640625" style="3" customWidth="1"/>
    <col min="4869" max="4869" width="7.45312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1.1796875" style="3" customWidth="1"/>
    <col min="4877" max="4878" width="9.7265625" style="3" customWidth="1"/>
    <col min="4879" max="4879" width="9.81640625" style="3" customWidth="1"/>
    <col min="4880" max="4880" width="9" style="3" customWidth="1"/>
    <col min="4881" max="4881" width="6.81640625" style="3" customWidth="1"/>
    <col min="4882" max="4882" width="7.1796875" style="3" customWidth="1"/>
    <col min="4883" max="4884" width="0" style="3" hidden="1" customWidth="1"/>
    <col min="4885" max="4885" width="10.90625" style="3" customWidth="1"/>
    <col min="4886" max="5102" width="9.1796875" style="3" customWidth="1"/>
    <col min="5103" max="5121" width="4.1796875" style="3"/>
    <col min="5122" max="5122" width="12.7265625" style="3" customWidth="1"/>
    <col min="5123" max="5124" width="7.81640625" style="3" customWidth="1"/>
    <col min="5125" max="5125" width="7.45312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1.1796875" style="3" customWidth="1"/>
    <col min="5133" max="5134" width="9.7265625" style="3" customWidth="1"/>
    <col min="5135" max="5135" width="9.81640625" style="3" customWidth="1"/>
    <col min="5136" max="5136" width="9" style="3" customWidth="1"/>
    <col min="5137" max="5137" width="6.81640625" style="3" customWidth="1"/>
    <col min="5138" max="5138" width="7.1796875" style="3" customWidth="1"/>
    <col min="5139" max="5140" width="0" style="3" hidden="1" customWidth="1"/>
    <col min="5141" max="5141" width="10.90625" style="3" customWidth="1"/>
    <col min="5142" max="5358" width="9.1796875" style="3" customWidth="1"/>
    <col min="5359" max="5377" width="4.1796875" style="3"/>
    <col min="5378" max="5378" width="12.7265625" style="3" customWidth="1"/>
    <col min="5379" max="5380" width="7.81640625" style="3" customWidth="1"/>
    <col min="5381" max="5381" width="7.45312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1.1796875" style="3" customWidth="1"/>
    <col min="5389" max="5390" width="9.7265625" style="3" customWidth="1"/>
    <col min="5391" max="5391" width="9.81640625" style="3" customWidth="1"/>
    <col min="5392" max="5392" width="9" style="3" customWidth="1"/>
    <col min="5393" max="5393" width="6.81640625" style="3" customWidth="1"/>
    <col min="5394" max="5394" width="7.1796875" style="3" customWidth="1"/>
    <col min="5395" max="5396" width="0" style="3" hidden="1" customWidth="1"/>
    <col min="5397" max="5397" width="10.90625" style="3" customWidth="1"/>
    <col min="5398" max="5614" width="9.1796875" style="3" customWidth="1"/>
    <col min="5615" max="5633" width="4.1796875" style="3"/>
    <col min="5634" max="5634" width="12.7265625" style="3" customWidth="1"/>
    <col min="5635" max="5636" width="7.81640625" style="3" customWidth="1"/>
    <col min="5637" max="5637" width="7.45312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1.1796875" style="3" customWidth="1"/>
    <col min="5645" max="5646" width="9.7265625" style="3" customWidth="1"/>
    <col min="5647" max="5647" width="9.81640625" style="3" customWidth="1"/>
    <col min="5648" max="5648" width="9" style="3" customWidth="1"/>
    <col min="5649" max="5649" width="6.81640625" style="3" customWidth="1"/>
    <col min="5650" max="5650" width="7.1796875" style="3" customWidth="1"/>
    <col min="5651" max="5652" width="0" style="3" hidden="1" customWidth="1"/>
    <col min="5653" max="5653" width="10.90625" style="3" customWidth="1"/>
    <col min="5654" max="5870" width="9.1796875" style="3" customWidth="1"/>
    <col min="5871" max="5889" width="4.1796875" style="3"/>
    <col min="5890" max="5890" width="12.7265625" style="3" customWidth="1"/>
    <col min="5891" max="5892" width="7.81640625" style="3" customWidth="1"/>
    <col min="5893" max="5893" width="7.45312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1.1796875" style="3" customWidth="1"/>
    <col min="5901" max="5902" width="9.7265625" style="3" customWidth="1"/>
    <col min="5903" max="5903" width="9.81640625" style="3" customWidth="1"/>
    <col min="5904" max="5904" width="9" style="3" customWidth="1"/>
    <col min="5905" max="5905" width="6.81640625" style="3" customWidth="1"/>
    <col min="5906" max="5906" width="7.1796875" style="3" customWidth="1"/>
    <col min="5907" max="5908" width="0" style="3" hidden="1" customWidth="1"/>
    <col min="5909" max="5909" width="10.90625" style="3" customWidth="1"/>
    <col min="5910" max="6126" width="9.1796875" style="3" customWidth="1"/>
    <col min="6127" max="6145" width="4.1796875" style="3"/>
    <col min="6146" max="6146" width="12.7265625" style="3" customWidth="1"/>
    <col min="6147" max="6148" width="7.81640625" style="3" customWidth="1"/>
    <col min="6149" max="6149" width="7.45312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1.1796875" style="3" customWidth="1"/>
    <col min="6157" max="6158" width="9.7265625" style="3" customWidth="1"/>
    <col min="6159" max="6159" width="9.81640625" style="3" customWidth="1"/>
    <col min="6160" max="6160" width="9" style="3" customWidth="1"/>
    <col min="6161" max="6161" width="6.81640625" style="3" customWidth="1"/>
    <col min="6162" max="6162" width="7.1796875" style="3" customWidth="1"/>
    <col min="6163" max="6164" width="0" style="3" hidden="1" customWidth="1"/>
    <col min="6165" max="6165" width="10.90625" style="3" customWidth="1"/>
    <col min="6166" max="6382" width="9.1796875" style="3" customWidth="1"/>
    <col min="6383" max="6401" width="4.1796875" style="3"/>
    <col min="6402" max="6402" width="12.7265625" style="3" customWidth="1"/>
    <col min="6403" max="6404" width="7.81640625" style="3" customWidth="1"/>
    <col min="6405" max="6405" width="7.45312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1.1796875" style="3" customWidth="1"/>
    <col min="6413" max="6414" width="9.7265625" style="3" customWidth="1"/>
    <col min="6415" max="6415" width="9.81640625" style="3" customWidth="1"/>
    <col min="6416" max="6416" width="9" style="3" customWidth="1"/>
    <col min="6417" max="6417" width="6.81640625" style="3" customWidth="1"/>
    <col min="6418" max="6418" width="7.1796875" style="3" customWidth="1"/>
    <col min="6419" max="6420" width="0" style="3" hidden="1" customWidth="1"/>
    <col min="6421" max="6421" width="10.90625" style="3" customWidth="1"/>
    <col min="6422" max="6638" width="9.1796875" style="3" customWidth="1"/>
    <col min="6639" max="6657" width="4.1796875" style="3"/>
    <col min="6658" max="6658" width="12.7265625" style="3" customWidth="1"/>
    <col min="6659" max="6660" width="7.81640625" style="3" customWidth="1"/>
    <col min="6661" max="6661" width="7.45312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1.1796875" style="3" customWidth="1"/>
    <col min="6669" max="6670" width="9.7265625" style="3" customWidth="1"/>
    <col min="6671" max="6671" width="9.81640625" style="3" customWidth="1"/>
    <col min="6672" max="6672" width="9" style="3" customWidth="1"/>
    <col min="6673" max="6673" width="6.81640625" style="3" customWidth="1"/>
    <col min="6674" max="6674" width="7.1796875" style="3" customWidth="1"/>
    <col min="6675" max="6676" width="0" style="3" hidden="1" customWidth="1"/>
    <col min="6677" max="6677" width="10.90625" style="3" customWidth="1"/>
    <col min="6678" max="6894" width="9.1796875" style="3" customWidth="1"/>
    <col min="6895" max="6913" width="4.1796875" style="3"/>
    <col min="6914" max="6914" width="12.7265625" style="3" customWidth="1"/>
    <col min="6915" max="6916" width="7.81640625" style="3" customWidth="1"/>
    <col min="6917" max="6917" width="7.45312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1.1796875" style="3" customWidth="1"/>
    <col min="6925" max="6926" width="9.7265625" style="3" customWidth="1"/>
    <col min="6927" max="6927" width="9.81640625" style="3" customWidth="1"/>
    <col min="6928" max="6928" width="9" style="3" customWidth="1"/>
    <col min="6929" max="6929" width="6.81640625" style="3" customWidth="1"/>
    <col min="6930" max="6930" width="7.1796875" style="3" customWidth="1"/>
    <col min="6931" max="6932" width="0" style="3" hidden="1" customWidth="1"/>
    <col min="6933" max="6933" width="10.90625" style="3" customWidth="1"/>
    <col min="6934" max="7150" width="9.1796875" style="3" customWidth="1"/>
    <col min="7151" max="7169" width="4.1796875" style="3"/>
    <col min="7170" max="7170" width="12.7265625" style="3" customWidth="1"/>
    <col min="7171" max="7172" width="7.81640625" style="3" customWidth="1"/>
    <col min="7173" max="7173" width="7.45312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1.1796875" style="3" customWidth="1"/>
    <col min="7181" max="7182" width="9.7265625" style="3" customWidth="1"/>
    <col min="7183" max="7183" width="9.81640625" style="3" customWidth="1"/>
    <col min="7184" max="7184" width="9" style="3" customWidth="1"/>
    <col min="7185" max="7185" width="6.81640625" style="3" customWidth="1"/>
    <col min="7186" max="7186" width="7.1796875" style="3" customWidth="1"/>
    <col min="7187" max="7188" width="0" style="3" hidden="1" customWidth="1"/>
    <col min="7189" max="7189" width="10.90625" style="3" customWidth="1"/>
    <col min="7190" max="7406" width="9.1796875" style="3" customWidth="1"/>
    <col min="7407" max="7425" width="4.1796875" style="3"/>
    <col min="7426" max="7426" width="12.7265625" style="3" customWidth="1"/>
    <col min="7427" max="7428" width="7.81640625" style="3" customWidth="1"/>
    <col min="7429" max="7429" width="7.45312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1.1796875" style="3" customWidth="1"/>
    <col min="7437" max="7438" width="9.7265625" style="3" customWidth="1"/>
    <col min="7439" max="7439" width="9.81640625" style="3" customWidth="1"/>
    <col min="7440" max="7440" width="9" style="3" customWidth="1"/>
    <col min="7441" max="7441" width="6.81640625" style="3" customWidth="1"/>
    <col min="7442" max="7442" width="7.1796875" style="3" customWidth="1"/>
    <col min="7443" max="7444" width="0" style="3" hidden="1" customWidth="1"/>
    <col min="7445" max="7445" width="10.90625" style="3" customWidth="1"/>
    <col min="7446" max="7662" width="9.1796875" style="3" customWidth="1"/>
    <col min="7663" max="7681" width="4.1796875" style="3"/>
    <col min="7682" max="7682" width="12.7265625" style="3" customWidth="1"/>
    <col min="7683" max="7684" width="7.81640625" style="3" customWidth="1"/>
    <col min="7685" max="7685" width="7.45312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1.1796875" style="3" customWidth="1"/>
    <col min="7693" max="7694" width="9.7265625" style="3" customWidth="1"/>
    <col min="7695" max="7695" width="9.81640625" style="3" customWidth="1"/>
    <col min="7696" max="7696" width="9" style="3" customWidth="1"/>
    <col min="7697" max="7697" width="6.81640625" style="3" customWidth="1"/>
    <col min="7698" max="7698" width="7.1796875" style="3" customWidth="1"/>
    <col min="7699" max="7700" width="0" style="3" hidden="1" customWidth="1"/>
    <col min="7701" max="7701" width="10.90625" style="3" customWidth="1"/>
    <col min="7702" max="7918" width="9.1796875" style="3" customWidth="1"/>
    <col min="7919" max="7937" width="4.1796875" style="3"/>
    <col min="7938" max="7938" width="12.7265625" style="3" customWidth="1"/>
    <col min="7939" max="7940" width="7.81640625" style="3" customWidth="1"/>
    <col min="7941" max="7941" width="7.45312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1.1796875" style="3" customWidth="1"/>
    <col min="7949" max="7950" width="9.7265625" style="3" customWidth="1"/>
    <col min="7951" max="7951" width="9.81640625" style="3" customWidth="1"/>
    <col min="7952" max="7952" width="9" style="3" customWidth="1"/>
    <col min="7953" max="7953" width="6.81640625" style="3" customWidth="1"/>
    <col min="7954" max="7954" width="7.1796875" style="3" customWidth="1"/>
    <col min="7955" max="7956" width="0" style="3" hidden="1" customWidth="1"/>
    <col min="7957" max="7957" width="10.90625" style="3" customWidth="1"/>
    <col min="7958" max="8174" width="9.1796875" style="3" customWidth="1"/>
    <col min="8175" max="8193" width="4.1796875" style="3"/>
    <col min="8194" max="8194" width="12.7265625" style="3" customWidth="1"/>
    <col min="8195" max="8196" width="7.81640625" style="3" customWidth="1"/>
    <col min="8197" max="8197" width="7.45312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1.1796875" style="3" customWidth="1"/>
    <col min="8205" max="8206" width="9.7265625" style="3" customWidth="1"/>
    <col min="8207" max="8207" width="9.81640625" style="3" customWidth="1"/>
    <col min="8208" max="8208" width="9" style="3" customWidth="1"/>
    <col min="8209" max="8209" width="6.81640625" style="3" customWidth="1"/>
    <col min="8210" max="8210" width="7.1796875" style="3" customWidth="1"/>
    <col min="8211" max="8212" width="0" style="3" hidden="1" customWidth="1"/>
    <col min="8213" max="8213" width="10.90625" style="3" customWidth="1"/>
    <col min="8214" max="8430" width="9.1796875" style="3" customWidth="1"/>
    <col min="8431" max="8449" width="4.1796875" style="3"/>
    <col min="8450" max="8450" width="12.7265625" style="3" customWidth="1"/>
    <col min="8451" max="8452" width="7.81640625" style="3" customWidth="1"/>
    <col min="8453" max="8453" width="7.45312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1.1796875" style="3" customWidth="1"/>
    <col min="8461" max="8462" width="9.7265625" style="3" customWidth="1"/>
    <col min="8463" max="8463" width="9.81640625" style="3" customWidth="1"/>
    <col min="8464" max="8464" width="9" style="3" customWidth="1"/>
    <col min="8465" max="8465" width="6.81640625" style="3" customWidth="1"/>
    <col min="8466" max="8466" width="7.1796875" style="3" customWidth="1"/>
    <col min="8467" max="8468" width="0" style="3" hidden="1" customWidth="1"/>
    <col min="8469" max="8469" width="10.90625" style="3" customWidth="1"/>
    <col min="8470" max="8686" width="9.1796875" style="3" customWidth="1"/>
    <col min="8687" max="8705" width="4.1796875" style="3"/>
    <col min="8706" max="8706" width="12.7265625" style="3" customWidth="1"/>
    <col min="8707" max="8708" width="7.81640625" style="3" customWidth="1"/>
    <col min="8709" max="8709" width="7.45312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1.1796875" style="3" customWidth="1"/>
    <col min="8717" max="8718" width="9.7265625" style="3" customWidth="1"/>
    <col min="8719" max="8719" width="9.81640625" style="3" customWidth="1"/>
    <col min="8720" max="8720" width="9" style="3" customWidth="1"/>
    <col min="8721" max="8721" width="6.81640625" style="3" customWidth="1"/>
    <col min="8722" max="8722" width="7.1796875" style="3" customWidth="1"/>
    <col min="8723" max="8724" width="0" style="3" hidden="1" customWidth="1"/>
    <col min="8725" max="8725" width="10.90625" style="3" customWidth="1"/>
    <col min="8726" max="8942" width="9.1796875" style="3" customWidth="1"/>
    <col min="8943" max="8961" width="4.1796875" style="3"/>
    <col min="8962" max="8962" width="12.7265625" style="3" customWidth="1"/>
    <col min="8963" max="8964" width="7.81640625" style="3" customWidth="1"/>
    <col min="8965" max="8965" width="7.45312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1.1796875" style="3" customWidth="1"/>
    <col min="8973" max="8974" width="9.7265625" style="3" customWidth="1"/>
    <col min="8975" max="8975" width="9.81640625" style="3" customWidth="1"/>
    <col min="8976" max="8976" width="9" style="3" customWidth="1"/>
    <col min="8977" max="8977" width="6.81640625" style="3" customWidth="1"/>
    <col min="8978" max="8978" width="7.1796875" style="3" customWidth="1"/>
    <col min="8979" max="8980" width="0" style="3" hidden="1" customWidth="1"/>
    <col min="8981" max="8981" width="10.90625" style="3" customWidth="1"/>
    <col min="8982" max="9198" width="9.1796875" style="3" customWidth="1"/>
    <col min="9199" max="9217" width="4.1796875" style="3"/>
    <col min="9218" max="9218" width="12.7265625" style="3" customWidth="1"/>
    <col min="9219" max="9220" width="7.81640625" style="3" customWidth="1"/>
    <col min="9221" max="9221" width="7.45312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1.1796875" style="3" customWidth="1"/>
    <col min="9229" max="9230" width="9.7265625" style="3" customWidth="1"/>
    <col min="9231" max="9231" width="9.81640625" style="3" customWidth="1"/>
    <col min="9232" max="9232" width="9" style="3" customWidth="1"/>
    <col min="9233" max="9233" width="6.81640625" style="3" customWidth="1"/>
    <col min="9234" max="9234" width="7.1796875" style="3" customWidth="1"/>
    <col min="9235" max="9236" width="0" style="3" hidden="1" customWidth="1"/>
    <col min="9237" max="9237" width="10.90625" style="3" customWidth="1"/>
    <col min="9238" max="9454" width="9.1796875" style="3" customWidth="1"/>
    <col min="9455" max="9473" width="4.1796875" style="3"/>
    <col min="9474" max="9474" width="12.7265625" style="3" customWidth="1"/>
    <col min="9475" max="9476" width="7.81640625" style="3" customWidth="1"/>
    <col min="9477" max="9477" width="7.45312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1.1796875" style="3" customWidth="1"/>
    <col min="9485" max="9486" width="9.7265625" style="3" customWidth="1"/>
    <col min="9487" max="9487" width="9.81640625" style="3" customWidth="1"/>
    <col min="9488" max="9488" width="9" style="3" customWidth="1"/>
    <col min="9489" max="9489" width="6.81640625" style="3" customWidth="1"/>
    <col min="9490" max="9490" width="7.1796875" style="3" customWidth="1"/>
    <col min="9491" max="9492" width="0" style="3" hidden="1" customWidth="1"/>
    <col min="9493" max="9493" width="10.90625" style="3" customWidth="1"/>
    <col min="9494" max="9710" width="9.1796875" style="3" customWidth="1"/>
    <col min="9711" max="9729" width="4.1796875" style="3"/>
    <col min="9730" max="9730" width="12.7265625" style="3" customWidth="1"/>
    <col min="9731" max="9732" width="7.81640625" style="3" customWidth="1"/>
    <col min="9733" max="9733" width="7.45312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1.1796875" style="3" customWidth="1"/>
    <col min="9741" max="9742" width="9.7265625" style="3" customWidth="1"/>
    <col min="9743" max="9743" width="9.81640625" style="3" customWidth="1"/>
    <col min="9744" max="9744" width="9" style="3" customWidth="1"/>
    <col min="9745" max="9745" width="6.81640625" style="3" customWidth="1"/>
    <col min="9746" max="9746" width="7.1796875" style="3" customWidth="1"/>
    <col min="9747" max="9748" width="0" style="3" hidden="1" customWidth="1"/>
    <col min="9749" max="9749" width="10.90625" style="3" customWidth="1"/>
    <col min="9750" max="9966" width="9.1796875" style="3" customWidth="1"/>
    <col min="9967" max="9985" width="4.1796875" style="3"/>
    <col min="9986" max="9986" width="12.7265625" style="3" customWidth="1"/>
    <col min="9987" max="9988" width="7.81640625" style="3" customWidth="1"/>
    <col min="9989" max="9989" width="7.45312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1.1796875" style="3" customWidth="1"/>
    <col min="9997" max="9998" width="9.7265625" style="3" customWidth="1"/>
    <col min="9999" max="9999" width="9.81640625" style="3" customWidth="1"/>
    <col min="10000" max="10000" width="9" style="3" customWidth="1"/>
    <col min="10001" max="10001" width="6.81640625" style="3" customWidth="1"/>
    <col min="10002" max="10002" width="7.1796875" style="3" customWidth="1"/>
    <col min="10003" max="10004" width="0" style="3" hidden="1" customWidth="1"/>
    <col min="10005" max="10005" width="10.90625" style="3" customWidth="1"/>
    <col min="10006" max="10222" width="9.1796875" style="3" customWidth="1"/>
    <col min="10223" max="10241" width="4.1796875" style="3"/>
    <col min="10242" max="10242" width="12.7265625" style="3" customWidth="1"/>
    <col min="10243" max="10244" width="7.81640625" style="3" customWidth="1"/>
    <col min="10245" max="10245" width="7.45312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1.1796875" style="3" customWidth="1"/>
    <col min="10253" max="10254" width="9.7265625" style="3" customWidth="1"/>
    <col min="10255" max="10255" width="9.81640625" style="3" customWidth="1"/>
    <col min="10256" max="10256" width="9" style="3" customWidth="1"/>
    <col min="10257" max="10257" width="6.81640625" style="3" customWidth="1"/>
    <col min="10258" max="10258" width="7.1796875" style="3" customWidth="1"/>
    <col min="10259" max="10260" width="0" style="3" hidden="1" customWidth="1"/>
    <col min="10261" max="10261" width="10.90625" style="3" customWidth="1"/>
    <col min="10262" max="10478" width="9.1796875" style="3" customWidth="1"/>
    <col min="10479" max="10497" width="4.1796875" style="3"/>
    <col min="10498" max="10498" width="12.7265625" style="3" customWidth="1"/>
    <col min="10499" max="10500" width="7.81640625" style="3" customWidth="1"/>
    <col min="10501" max="10501" width="7.45312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1.1796875" style="3" customWidth="1"/>
    <col min="10509" max="10510" width="9.7265625" style="3" customWidth="1"/>
    <col min="10511" max="10511" width="9.81640625" style="3" customWidth="1"/>
    <col min="10512" max="10512" width="9" style="3" customWidth="1"/>
    <col min="10513" max="10513" width="6.81640625" style="3" customWidth="1"/>
    <col min="10514" max="10514" width="7.1796875" style="3" customWidth="1"/>
    <col min="10515" max="10516" width="0" style="3" hidden="1" customWidth="1"/>
    <col min="10517" max="10517" width="10.90625" style="3" customWidth="1"/>
    <col min="10518" max="10734" width="9.1796875" style="3" customWidth="1"/>
    <col min="10735" max="10753" width="4.1796875" style="3"/>
    <col min="10754" max="10754" width="12.7265625" style="3" customWidth="1"/>
    <col min="10755" max="10756" width="7.81640625" style="3" customWidth="1"/>
    <col min="10757" max="10757" width="7.45312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1.1796875" style="3" customWidth="1"/>
    <col min="10765" max="10766" width="9.7265625" style="3" customWidth="1"/>
    <col min="10767" max="10767" width="9.81640625" style="3" customWidth="1"/>
    <col min="10768" max="10768" width="9" style="3" customWidth="1"/>
    <col min="10769" max="10769" width="6.81640625" style="3" customWidth="1"/>
    <col min="10770" max="10770" width="7.1796875" style="3" customWidth="1"/>
    <col min="10771" max="10772" width="0" style="3" hidden="1" customWidth="1"/>
    <col min="10773" max="10773" width="10.90625" style="3" customWidth="1"/>
    <col min="10774" max="10990" width="9.1796875" style="3" customWidth="1"/>
    <col min="10991" max="11009" width="4.1796875" style="3"/>
    <col min="11010" max="11010" width="12.7265625" style="3" customWidth="1"/>
    <col min="11011" max="11012" width="7.81640625" style="3" customWidth="1"/>
    <col min="11013" max="11013" width="7.45312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1.1796875" style="3" customWidth="1"/>
    <col min="11021" max="11022" width="9.7265625" style="3" customWidth="1"/>
    <col min="11023" max="11023" width="9.81640625" style="3" customWidth="1"/>
    <col min="11024" max="11024" width="9" style="3" customWidth="1"/>
    <col min="11025" max="11025" width="6.81640625" style="3" customWidth="1"/>
    <col min="11026" max="11026" width="7.1796875" style="3" customWidth="1"/>
    <col min="11027" max="11028" width="0" style="3" hidden="1" customWidth="1"/>
    <col min="11029" max="11029" width="10.90625" style="3" customWidth="1"/>
    <col min="11030" max="11246" width="9.1796875" style="3" customWidth="1"/>
    <col min="11247" max="11265" width="4.1796875" style="3"/>
    <col min="11266" max="11266" width="12.7265625" style="3" customWidth="1"/>
    <col min="11267" max="11268" width="7.81640625" style="3" customWidth="1"/>
    <col min="11269" max="11269" width="7.45312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1.1796875" style="3" customWidth="1"/>
    <col min="11277" max="11278" width="9.7265625" style="3" customWidth="1"/>
    <col min="11279" max="11279" width="9.81640625" style="3" customWidth="1"/>
    <col min="11280" max="11280" width="9" style="3" customWidth="1"/>
    <col min="11281" max="11281" width="6.81640625" style="3" customWidth="1"/>
    <col min="11282" max="11282" width="7.1796875" style="3" customWidth="1"/>
    <col min="11283" max="11284" width="0" style="3" hidden="1" customWidth="1"/>
    <col min="11285" max="11285" width="10.90625" style="3" customWidth="1"/>
    <col min="11286" max="11502" width="9.1796875" style="3" customWidth="1"/>
    <col min="11503" max="11521" width="4.1796875" style="3"/>
    <col min="11522" max="11522" width="12.7265625" style="3" customWidth="1"/>
    <col min="11523" max="11524" width="7.81640625" style="3" customWidth="1"/>
    <col min="11525" max="11525" width="7.45312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1.1796875" style="3" customWidth="1"/>
    <col min="11533" max="11534" width="9.7265625" style="3" customWidth="1"/>
    <col min="11535" max="11535" width="9.81640625" style="3" customWidth="1"/>
    <col min="11536" max="11536" width="9" style="3" customWidth="1"/>
    <col min="11537" max="11537" width="6.81640625" style="3" customWidth="1"/>
    <col min="11538" max="11538" width="7.1796875" style="3" customWidth="1"/>
    <col min="11539" max="11540" width="0" style="3" hidden="1" customWidth="1"/>
    <col min="11541" max="11541" width="10.90625" style="3" customWidth="1"/>
    <col min="11542" max="11758" width="9.1796875" style="3" customWidth="1"/>
    <col min="11759" max="11777" width="4.1796875" style="3"/>
    <col min="11778" max="11778" width="12.7265625" style="3" customWidth="1"/>
    <col min="11779" max="11780" width="7.81640625" style="3" customWidth="1"/>
    <col min="11781" max="11781" width="7.45312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1.1796875" style="3" customWidth="1"/>
    <col min="11789" max="11790" width="9.7265625" style="3" customWidth="1"/>
    <col min="11791" max="11791" width="9.81640625" style="3" customWidth="1"/>
    <col min="11792" max="11792" width="9" style="3" customWidth="1"/>
    <col min="11793" max="11793" width="6.81640625" style="3" customWidth="1"/>
    <col min="11794" max="11794" width="7.1796875" style="3" customWidth="1"/>
    <col min="11795" max="11796" width="0" style="3" hidden="1" customWidth="1"/>
    <col min="11797" max="11797" width="10.90625" style="3" customWidth="1"/>
    <col min="11798" max="12014" width="9.1796875" style="3" customWidth="1"/>
    <col min="12015" max="12033" width="4.1796875" style="3"/>
    <col min="12034" max="12034" width="12.7265625" style="3" customWidth="1"/>
    <col min="12035" max="12036" width="7.81640625" style="3" customWidth="1"/>
    <col min="12037" max="12037" width="7.45312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1.1796875" style="3" customWidth="1"/>
    <col min="12045" max="12046" width="9.7265625" style="3" customWidth="1"/>
    <col min="12047" max="12047" width="9.81640625" style="3" customWidth="1"/>
    <col min="12048" max="12048" width="9" style="3" customWidth="1"/>
    <col min="12049" max="12049" width="6.81640625" style="3" customWidth="1"/>
    <col min="12050" max="12050" width="7.1796875" style="3" customWidth="1"/>
    <col min="12051" max="12052" width="0" style="3" hidden="1" customWidth="1"/>
    <col min="12053" max="12053" width="10.90625" style="3" customWidth="1"/>
    <col min="12054" max="12270" width="9.1796875" style="3" customWidth="1"/>
    <col min="12271" max="12289" width="4.1796875" style="3"/>
    <col min="12290" max="12290" width="12.7265625" style="3" customWidth="1"/>
    <col min="12291" max="12292" width="7.81640625" style="3" customWidth="1"/>
    <col min="12293" max="12293" width="7.45312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1.1796875" style="3" customWidth="1"/>
    <col min="12301" max="12302" width="9.7265625" style="3" customWidth="1"/>
    <col min="12303" max="12303" width="9.81640625" style="3" customWidth="1"/>
    <col min="12304" max="12304" width="9" style="3" customWidth="1"/>
    <col min="12305" max="12305" width="6.81640625" style="3" customWidth="1"/>
    <col min="12306" max="12306" width="7.1796875" style="3" customWidth="1"/>
    <col min="12307" max="12308" width="0" style="3" hidden="1" customWidth="1"/>
    <col min="12309" max="12309" width="10.90625" style="3" customWidth="1"/>
    <col min="12310" max="12526" width="9.1796875" style="3" customWidth="1"/>
    <col min="12527" max="12545" width="4.1796875" style="3"/>
    <col min="12546" max="12546" width="12.7265625" style="3" customWidth="1"/>
    <col min="12547" max="12548" width="7.81640625" style="3" customWidth="1"/>
    <col min="12549" max="12549" width="7.45312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1.1796875" style="3" customWidth="1"/>
    <col min="12557" max="12558" width="9.7265625" style="3" customWidth="1"/>
    <col min="12559" max="12559" width="9.81640625" style="3" customWidth="1"/>
    <col min="12560" max="12560" width="9" style="3" customWidth="1"/>
    <col min="12561" max="12561" width="6.81640625" style="3" customWidth="1"/>
    <col min="12562" max="12562" width="7.1796875" style="3" customWidth="1"/>
    <col min="12563" max="12564" width="0" style="3" hidden="1" customWidth="1"/>
    <col min="12565" max="12565" width="10.90625" style="3" customWidth="1"/>
    <col min="12566" max="12782" width="9.1796875" style="3" customWidth="1"/>
    <col min="12783" max="12801" width="4.1796875" style="3"/>
    <col min="12802" max="12802" width="12.7265625" style="3" customWidth="1"/>
    <col min="12803" max="12804" width="7.81640625" style="3" customWidth="1"/>
    <col min="12805" max="12805" width="7.45312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1.1796875" style="3" customWidth="1"/>
    <col min="12813" max="12814" width="9.7265625" style="3" customWidth="1"/>
    <col min="12815" max="12815" width="9.81640625" style="3" customWidth="1"/>
    <col min="12816" max="12816" width="9" style="3" customWidth="1"/>
    <col min="12817" max="12817" width="6.81640625" style="3" customWidth="1"/>
    <col min="12818" max="12818" width="7.1796875" style="3" customWidth="1"/>
    <col min="12819" max="12820" width="0" style="3" hidden="1" customWidth="1"/>
    <col min="12821" max="12821" width="10.90625" style="3" customWidth="1"/>
    <col min="12822" max="13038" width="9.1796875" style="3" customWidth="1"/>
    <col min="13039" max="13057" width="4.1796875" style="3"/>
    <col min="13058" max="13058" width="12.7265625" style="3" customWidth="1"/>
    <col min="13059" max="13060" width="7.81640625" style="3" customWidth="1"/>
    <col min="13061" max="13061" width="7.45312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1.1796875" style="3" customWidth="1"/>
    <col min="13069" max="13070" width="9.7265625" style="3" customWidth="1"/>
    <col min="13071" max="13071" width="9.81640625" style="3" customWidth="1"/>
    <col min="13072" max="13072" width="9" style="3" customWidth="1"/>
    <col min="13073" max="13073" width="6.81640625" style="3" customWidth="1"/>
    <col min="13074" max="13074" width="7.1796875" style="3" customWidth="1"/>
    <col min="13075" max="13076" width="0" style="3" hidden="1" customWidth="1"/>
    <col min="13077" max="13077" width="10.90625" style="3" customWidth="1"/>
    <col min="13078" max="13294" width="9.1796875" style="3" customWidth="1"/>
    <col min="13295" max="13313" width="4.1796875" style="3"/>
    <col min="13314" max="13314" width="12.7265625" style="3" customWidth="1"/>
    <col min="13315" max="13316" width="7.81640625" style="3" customWidth="1"/>
    <col min="13317" max="13317" width="7.45312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1.1796875" style="3" customWidth="1"/>
    <col min="13325" max="13326" width="9.7265625" style="3" customWidth="1"/>
    <col min="13327" max="13327" width="9.81640625" style="3" customWidth="1"/>
    <col min="13328" max="13328" width="9" style="3" customWidth="1"/>
    <col min="13329" max="13329" width="6.81640625" style="3" customWidth="1"/>
    <col min="13330" max="13330" width="7.1796875" style="3" customWidth="1"/>
    <col min="13331" max="13332" width="0" style="3" hidden="1" customWidth="1"/>
    <col min="13333" max="13333" width="10.90625" style="3" customWidth="1"/>
    <col min="13334" max="13550" width="9.1796875" style="3" customWidth="1"/>
    <col min="13551" max="13569" width="4.1796875" style="3"/>
    <col min="13570" max="13570" width="12.7265625" style="3" customWidth="1"/>
    <col min="13571" max="13572" width="7.81640625" style="3" customWidth="1"/>
    <col min="13573" max="13573" width="7.45312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1.1796875" style="3" customWidth="1"/>
    <col min="13581" max="13582" width="9.7265625" style="3" customWidth="1"/>
    <col min="13583" max="13583" width="9.81640625" style="3" customWidth="1"/>
    <col min="13584" max="13584" width="9" style="3" customWidth="1"/>
    <col min="13585" max="13585" width="6.81640625" style="3" customWidth="1"/>
    <col min="13586" max="13586" width="7.1796875" style="3" customWidth="1"/>
    <col min="13587" max="13588" width="0" style="3" hidden="1" customWidth="1"/>
    <col min="13589" max="13589" width="10.90625" style="3" customWidth="1"/>
    <col min="13590" max="13806" width="9.1796875" style="3" customWidth="1"/>
    <col min="13807" max="13825" width="4.1796875" style="3"/>
    <col min="13826" max="13826" width="12.7265625" style="3" customWidth="1"/>
    <col min="13827" max="13828" width="7.81640625" style="3" customWidth="1"/>
    <col min="13829" max="13829" width="7.45312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1.1796875" style="3" customWidth="1"/>
    <col min="13837" max="13838" width="9.7265625" style="3" customWidth="1"/>
    <col min="13839" max="13839" width="9.81640625" style="3" customWidth="1"/>
    <col min="13840" max="13840" width="9" style="3" customWidth="1"/>
    <col min="13841" max="13841" width="6.81640625" style="3" customWidth="1"/>
    <col min="13842" max="13842" width="7.1796875" style="3" customWidth="1"/>
    <col min="13843" max="13844" width="0" style="3" hidden="1" customWidth="1"/>
    <col min="13845" max="13845" width="10.90625" style="3" customWidth="1"/>
    <col min="13846" max="14062" width="9.1796875" style="3" customWidth="1"/>
    <col min="14063" max="14081" width="4.1796875" style="3"/>
    <col min="14082" max="14082" width="12.7265625" style="3" customWidth="1"/>
    <col min="14083" max="14084" width="7.81640625" style="3" customWidth="1"/>
    <col min="14085" max="14085" width="7.45312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1.1796875" style="3" customWidth="1"/>
    <col min="14093" max="14094" width="9.7265625" style="3" customWidth="1"/>
    <col min="14095" max="14095" width="9.81640625" style="3" customWidth="1"/>
    <col min="14096" max="14096" width="9" style="3" customWidth="1"/>
    <col min="14097" max="14097" width="6.81640625" style="3" customWidth="1"/>
    <col min="14098" max="14098" width="7.1796875" style="3" customWidth="1"/>
    <col min="14099" max="14100" width="0" style="3" hidden="1" customWidth="1"/>
    <col min="14101" max="14101" width="10.90625" style="3" customWidth="1"/>
    <col min="14102" max="14318" width="9.1796875" style="3" customWidth="1"/>
    <col min="14319" max="14337" width="4.1796875" style="3"/>
    <col min="14338" max="14338" width="12.7265625" style="3" customWidth="1"/>
    <col min="14339" max="14340" width="7.81640625" style="3" customWidth="1"/>
    <col min="14341" max="14341" width="7.45312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1.1796875" style="3" customWidth="1"/>
    <col min="14349" max="14350" width="9.7265625" style="3" customWidth="1"/>
    <col min="14351" max="14351" width="9.81640625" style="3" customWidth="1"/>
    <col min="14352" max="14352" width="9" style="3" customWidth="1"/>
    <col min="14353" max="14353" width="6.81640625" style="3" customWidth="1"/>
    <col min="14354" max="14354" width="7.1796875" style="3" customWidth="1"/>
    <col min="14355" max="14356" width="0" style="3" hidden="1" customWidth="1"/>
    <col min="14357" max="14357" width="10.90625" style="3" customWidth="1"/>
    <col min="14358" max="14574" width="9.1796875" style="3" customWidth="1"/>
    <col min="14575" max="14593" width="4.1796875" style="3"/>
    <col min="14594" max="14594" width="12.7265625" style="3" customWidth="1"/>
    <col min="14595" max="14596" width="7.81640625" style="3" customWidth="1"/>
    <col min="14597" max="14597" width="7.45312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1.1796875" style="3" customWidth="1"/>
    <col min="14605" max="14606" width="9.7265625" style="3" customWidth="1"/>
    <col min="14607" max="14607" width="9.81640625" style="3" customWidth="1"/>
    <col min="14608" max="14608" width="9" style="3" customWidth="1"/>
    <col min="14609" max="14609" width="6.81640625" style="3" customWidth="1"/>
    <col min="14610" max="14610" width="7.1796875" style="3" customWidth="1"/>
    <col min="14611" max="14612" width="0" style="3" hidden="1" customWidth="1"/>
    <col min="14613" max="14613" width="10.90625" style="3" customWidth="1"/>
    <col min="14614" max="14830" width="9.1796875" style="3" customWidth="1"/>
    <col min="14831" max="14849" width="4.1796875" style="3"/>
    <col min="14850" max="14850" width="12.7265625" style="3" customWidth="1"/>
    <col min="14851" max="14852" width="7.81640625" style="3" customWidth="1"/>
    <col min="14853" max="14853" width="7.45312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1.1796875" style="3" customWidth="1"/>
    <col min="14861" max="14862" width="9.7265625" style="3" customWidth="1"/>
    <col min="14863" max="14863" width="9.81640625" style="3" customWidth="1"/>
    <col min="14864" max="14864" width="9" style="3" customWidth="1"/>
    <col min="14865" max="14865" width="6.81640625" style="3" customWidth="1"/>
    <col min="14866" max="14866" width="7.1796875" style="3" customWidth="1"/>
    <col min="14867" max="14868" width="0" style="3" hidden="1" customWidth="1"/>
    <col min="14869" max="14869" width="10.90625" style="3" customWidth="1"/>
    <col min="14870" max="15086" width="9.1796875" style="3" customWidth="1"/>
    <col min="15087" max="15105" width="4.1796875" style="3"/>
    <col min="15106" max="15106" width="12.7265625" style="3" customWidth="1"/>
    <col min="15107" max="15108" width="7.81640625" style="3" customWidth="1"/>
    <col min="15109" max="15109" width="7.45312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1.1796875" style="3" customWidth="1"/>
    <col min="15117" max="15118" width="9.7265625" style="3" customWidth="1"/>
    <col min="15119" max="15119" width="9.81640625" style="3" customWidth="1"/>
    <col min="15120" max="15120" width="9" style="3" customWidth="1"/>
    <col min="15121" max="15121" width="6.81640625" style="3" customWidth="1"/>
    <col min="15122" max="15122" width="7.1796875" style="3" customWidth="1"/>
    <col min="15123" max="15124" width="0" style="3" hidden="1" customWidth="1"/>
    <col min="15125" max="15125" width="10.90625" style="3" customWidth="1"/>
    <col min="15126" max="15342" width="9.1796875" style="3" customWidth="1"/>
    <col min="15343" max="15361" width="4.1796875" style="3"/>
    <col min="15362" max="15362" width="12.7265625" style="3" customWidth="1"/>
    <col min="15363" max="15364" width="7.81640625" style="3" customWidth="1"/>
    <col min="15365" max="15365" width="7.45312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1.1796875" style="3" customWidth="1"/>
    <col min="15373" max="15374" width="9.7265625" style="3" customWidth="1"/>
    <col min="15375" max="15375" width="9.81640625" style="3" customWidth="1"/>
    <col min="15376" max="15376" width="9" style="3" customWidth="1"/>
    <col min="15377" max="15377" width="6.81640625" style="3" customWidth="1"/>
    <col min="15378" max="15378" width="7.1796875" style="3" customWidth="1"/>
    <col min="15379" max="15380" width="0" style="3" hidden="1" customWidth="1"/>
    <col min="15381" max="15381" width="10.90625" style="3" customWidth="1"/>
    <col min="15382" max="15598" width="9.1796875" style="3" customWidth="1"/>
    <col min="15599" max="15617" width="4.1796875" style="3"/>
    <col min="15618" max="15618" width="12.7265625" style="3" customWidth="1"/>
    <col min="15619" max="15620" width="7.81640625" style="3" customWidth="1"/>
    <col min="15621" max="15621" width="7.45312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1.1796875" style="3" customWidth="1"/>
    <col min="15629" max="15630" width="9.7265625" style="3" customWidth="1"/>
    <col min="15631" max="15631" width="9.81640625" style="3" customWidth="1"/>
    <col min="15632" max="15632" width="9" style="3" customWidth="1"/>
    <col min="15633" max="15633" width="6.81640625" style="3" customWidth="1"/>
    <col min="15634" max="15634" width="7.1796875" style="3" customWidth="1"/>
    <col min="15635" max="15636" width="0" style="3" hidden="1" customWidth="1"/>
    <col min="15637" max="15637" width="10.90625" style="3" customWidth="1"/>
    <col min="15638" max="15854" width="9.1796875" style="3" customWidth="1"/>
    <col min="15855" max="15873" width="4.1796875" style="3"/>
    <col min="15874" max="15874" width="12.7265625" style="3" customWidth="1"/>
    <col min="15875" max="15876" width="7.81640625" style="3" customWidth="1"/>
    <col min="15877" max="15877" width="7.45312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1.1796875" style="3" customWidth="1"/>
    <col min="15885" max="15886" width="9.7265625" style="3" customWidth="1"/>
    <col min="15887" max="15887" width="9.81640625" style="3" customWidth="1"/>
    <col min="15888" max="15888" width="9" style="3" customWidth="1"/>
    <col min="15889" max="15889" width="6.81640625" style="3" customWidth="1"/>
    <col min="15890" max="15890" width="7.1796875" style="3" customWidth="1"/>
    <col min="15891" max="15892" width="0" style="3" hidden="1" customWidth="1"/>
    <col min="15893" max="15893" width="10.90625" style="3" customWidth="1"/>
    <col min="15894" max="16110" width="9.1796875" style="3" customWidth="1"/>
    <col min="16111" max="16129" width="4.1796875" style="3"/>
    <col min="16130" max="16130" width="12.7265625" style="3" customWidth="1"/>
    <col min="16131" max="16132" width="7.81640625" style="3" customWidth="1"/>
    <col min="16133" max="16133" width="7.45312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1.1796875" style="3" customWidth="1"/>
    <col min="16141" max="16142" width="9.7265625" style="3" customWidth="1"/>
    <col min="16143" max="16143" width="9.81640625" style="3" customWidth="1"/>
    <col min="16144" max="16144" width="9" style="3" customWidth="1"/>
    <col min="16145" max="16145" width="6.81640625" style="3" customWidth="1"/>
    <col min="16146" max="16146" width="7.1796875" style="3" customWidth="1"/>
    <col min="16147" max="16148" width="0" style="3" hidden="1" customWidth="1"/>
    <col min="16149" max="16149" width="10.90625" style="3" customWidth="1"/>
    <col min="16150" max="16366" width="9.1796875" style="3" customWidth="1"/>
    <col min="16367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[1]BKP!A3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</row>
    <row r="5" spans="1:21" ht="14.15" customHeight="1" x14ac:dyDescent="0.3">
      <c r="A5" s="7" t="s">
        <v>4</v>
      </c>
      <c r="B5" s="7" t="s">
        <v>5</v>
      </c>
      <c r="C5" s="8" t="str">
        <f>[1]BKP!C5</f>
        <v>Tanaman Akhir Tahun 2023</v>
      </c>
      <c r="D5" s="9" t="s">
        <v>6</v>
      </c>
      <c r="E5" s="10"/>
      <c r="F5" s="10"/>
      <c r="G5" s="10"/>
      <c r="H5" s="10"/>
      <c r="I5" s="10"/>
      <c r="J5" s="10"/>
      <c r="K5" s="11"/>
      <c r="L5" s="9" t="s">
        <v>7</v>
      </c>
      <c r="M5" s="11"/>
      <c r="N5" s="8" t="s">
        <v>8</v>
      </c>
      <c r="O5" s="12" t="s">
        <v>9</v>
      </c>
      <c r="P5" s="12"/>
      <c r="Q5" s="12"/>
      <c r="R5" s="13" t="s">
        <v>10</v>
      </c>
    </row>
    <row r="6" spans="1:21" ht="14.15" customHeight="1" x14ac:dyDescent="0.3">
      <c r="A6" s="14"/>
      <c r="B6" s="14"/>
      <c r="C6" s="15"/>
      <c r="D6" s="9" t="s">
        <v>11</v>
      </c>
      <c r="E6" s="10"/>
      <c r="F6" s="10"/>
      <c r="G6" s="11"/>
      <c r="H6" s="12" t="str">
        <f>[1]BKP!H6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12</v>
      </c>
      <c r="E7" s="8" t="s">
        <v>13</v>
      </c>
      <c r="F7" s="8" t="s">
        <v>14</v>
      </c>
      <c r="G7" s="8" t="s">
        <v>15</v>
      </c>
      <c r="H7" s="7" t="s">
        <v>16</v>
      </c>
      <c r="I7" s="7" t="s">
        <v>17</v>
      </c>
      <c r="J7" s="8" t="s">
        <v>18</v>
      </c>
      <c r="K7" s="8" t="s">
        <v>15</v>
      </c>
      <c r="L7" s="8" t="s">
        <v>19</v>
      </c>
      <c r="M7" s="9" t="s">
        <v>20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21</v>
      </c>
      <c r="P8" s="12" t="s">
        <v>22</v>
      </c>
      <c r="Q8" s="12" t="s">
        <v>23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v>1</v>
      </c>
      <c r="B11" s="24" t="s">
        <v>24</v>
      </c>
      <c r="C11" s="25">
        <v>224</v>
      </c>
      <c r="D11" s="26">
        <v>0</v>
      </c>
      <c r="E11" s="25">
        <v>0</v>
      </c>
      <c r="F11" s="25">
        <v>0</v>
      </c>
      <c r="G11" s="27">
        <f>C11+E11-F11</f>
        <v>224</v>
      </c>
      <c r="H11" s="28">
        <v>0</v>
      </c>
      <c r="I11" s="29">
        <v>211</v>
      </c>
      <c r="J11" s="29">
        <v>13</v>
      </c>
      <c r="K11" s="27">
        <f>SUM(H11:J11)</f>
        <v>224</v>
      </c>
      <c r="L11" s="30">
        <v>12396</v>
      </c>
      <c r="M11" s="31">
        <f>L11/I11</f>
        <v>58.748815165876778</v>
      </c>
      <c r="N11" s="32" t="s">
        <v>25</v>
      </c>
      <c r="O11" s="25">
        <v>0</v>
      </c>
      <c r="P11" s="25">
        <v>197</v>
      </c>
      <c r="Q11" s="33">
        <v>0</v>
      </c>
      <c r="R11" s="34"/>
      <c r="U11" s="4">
        <f>L11*O11</f>
        <v>0</v>
      </c>
    </row>
    <row r="12" spans="1:21" ht="25" customHeight="1" x14ac:dyDescent="0.3">
      <c r="A12" s="35">
        <v>2</v>
      </c>
      <c r="B12" s="36" t="s">
        <v>26</v>
      </c>
      <c r="C12" s="37">
        <v>113</v>
      </c>
      <c r="D12" s="38">
        <v>0</v>
      </c>
      <c r="E12" s="38">
        <v>0</v>
      </c>
      <c r="F12" s="38">
        <v>0</v>
      </c>
      <c r="G12" s="39">
        <f>C12+E12-F12</f>
        <v>113</v>
      </c>
      <c r="H12" s="38">
        <v>0</v>
      </c>
      <c r="I12" s="37">
        <v>101</v>
      </c>
      <c r="J12" s="38">
        <v>12</v>
      </c>
      <c r="K12" s="39">
        <f t="shared" ref="K12:K20" si="0">SUM(H12:J12)</f>
        <v>113</v>
      </c>
      <c r="L12" s="40">
        <v>5429</v>
      </c>
      <c r="M12" s="41">
        <f>L12/I12</f>
        <v>53.75247524752475</v>
      </c>
      <c r="N12" s="42" t="s">
        <v>25</v>
      </c>
      <c r="O12" s="38">
        <v>0</v>
      </c>
      <c r="P12" s="43">
        <v>380</v>
      </c>
      <c r="Q12" s="44">
        <v>0</v>
      </c>
      <c r="R12" s="45"/>
      <c r="U12" s="4">
        <f t="shared" ref="U12:U22" si="1">L12*O12</f>
        <v>0</v>
      </c>
    </row>
    <row r="13" spans="1:21" ht="25" customHeight="1" x14ac:dyDescent="0.3">
      <c r="A13" s="35">
        <v>3</v>
      </c>
      <c r="B13" s="36" t="s">
        <v>27</v>
      </c>
      <c r="C13" s="38">
        <v>210</v>
      </c>
      <c r="D13" s="38">
        <v>0</v>
      </c>
      <c r="E13" s="38">
        <v>0</v>
      </c>
      <c r="F13" s="38">
        <v>0</v>
      </c>
      <c r="G13" s="39">
        <f t="shared" ref="G13:G20" si="2">C13+E13-F13</f>
        <v>210</v>
      </c>
      <c r="H13" s="46">
        <v>0</v>
      </c>
      <c r="I13" s="46">
        <v>183</v>
      </c>
      <c r="J13" s="46">
        <v>27</v>
      </c>
      <c r="K13" s="47">
        <f t="shared" si="0"/>
        <v>210</v>
      </c>
      <c r="L13" s="48">
        <v>0</v>
      </c>
      <c r="M13" s="41">
        <f>L13/I13</f>
        <v>0</v>
      </c>
      <c r="N13" s="49" t="s">
        <v>28</v>
      </c>
      <c r="O13" s="38">
        <v>0</v>
      </c>
      <c r="P13" s="38">
        <v>591</v>
      </c>
      <c r="Q13" s="44">
        <v>0</v>
      </c>
      <c r="R13" s="45"/>
      <c r="U13" s="4">
        <f t="shared" si="1"/>
        <v>0</v>
      </c>
    </row>
    <row r="14" spans="1:21" ht="25" customHeight="1" x14ac:dyDescent="0.3">
      <c r="A14" s="35">
        <v>4</v>
      </c>
      <c r="B14" s="36" t="s">
        <v>29</v>
      </c>
      <c r="C14" s="48">
        <v>0</v>
      </c>
      <c r="D14" s="38">
        <v>0</v>
      </c>
      <c r="E14" s="38">
        <v>0</v>
      </c>
      <c r="F14" s="38">
        <v>0</v>
      </c>
      <c r="G14" s="39">
        <f t="shared" si="2"/>
        <v>0</v>
      </c>
      <c r="H14" s="48">
        <v>0</v>
      </c>
      <c r="I14" s="48">
        <v>0</v>
      </c>
      <c r="J14" s="48">
        <v>0</v>
      </c>
      <c r="K14" s="39">
        <f t="shared" si="0"/>
        <v>0</v>
      </c>
      <c r="L14" s="48">
        <v>0</v>
      </c>
      <c r="M14" s="41">
        <v>0</v>
      </c>
      <c r="N14" s="50" t="s">
        <v>28</v>
      </c>
      <c r="O14" s="38">
        <v>0</v>
      </c>
      <c r="P14" s="38">
        <v>0</v>
      </c>
      <c r="Q14" s="44">
        <v>0</v>
      </c>
      <c r="R14" s="45"/>
      <c r="U14" s="4">
        <f t="shared" si="1"/>
        <v>0</v>
      </c>
    </row>
    <row r="15" spans="1:21" ht="25" customHeight="1" x14ac:dyDescent="0.3">
      <c r="A15" s="35">
        <v>5</v>
      </c>
      <c r="B15" s="36" t="s">
        <v>30</v>
      </c>
      <c r="C15" s="38">
        <v>812</v>
      </c>
      <c r="D15" s="38">
        <v>85</v>
      </c>
      <c r="E15" s="38">
        <v>0</v>
      </c>
      <c r="F15" s="38">
        <v>3</v>
      </c>
      <c r="G15" s="39">
        <f t="shared" si="2"/>
        <v>809</v>
      </c>
      <c r="H15" s="51">
        <v>417</v>
      </c>
      <c r="I15" s="37">
        <v>290</v>
      </c>
      <c r="J15" s="51">
        <v>102</v>
      </c>
      <c r="K15" s="39">
        <f t="shared" si="0"/>
        <v>809</v>
      </c>
      <c r="L15" s="38">
        <v>0</v>
      </c>
      <c r="M15" s="41">
        <f t="shared" ref="M15:M20" si="3">L15/I15</f>
        <v>0</v>
      </c>
      <c r="N15" s="49" t="s">
        <v>31</v>
      </c>
      <c r="O15" s="38">
        <v>0</v>
      </c>
      <c r="P15" s="38">
        <v>1573</v>
      </c>
      <c r="Q15" s="44">
        <v>0</v>
      </c>
      <c r="R15" s="45"/>
      <c r="U15" s="4">
        <f t="shared" si="1"/>
        <v>0</v>
      </c>
    </row>
    <row r="16" spans="1:21" ht="25" customHeight="1" x14ac:dyDescent="0.3">
      <c r="A16" s="35">
        <v>6</v>
      </c>
      <c r="B16" s="36" t="s">
        <v>32</v>
      </c>
      <c r="C16" s="38">
        <v>761</v>
      </c>
      <c r="D16" s="38">
        <v>60</v>
      </c>
      <c r="E16" s="38">
        <v>0</v>
      </c>
      <c r="F16" s="38">
        <v>0</v>
      </c>
      <c r="G16" s="39">
        <f t="shared" si="2"/>
        <v>761</v>
      </c>
      <c r="H16" s="38">
        <v>175</v>
      </c>
      <c r="I16" s="38">
        <v>508</v>
      </c>
      <c r="J16" s="38">
        <v>78</v>
      </c>
      <c r="K16" s="39">
        <f t="shared" si="0"/>
        <v>761</v>
      </c>
      <c r="L16" s="52">
        <v>21971</v>
      </c>
      <c r="M16" s="41">
        <f t="shared" si="3"/>
        <v>43.25</v>
      </c>
      <c r="N16" s="49" t="s">
        <v>28</v>
      </c>
      <c r="O16" s="38">
        <v>0</v>
      </c>
      <c r="P16" s="38">
        <v>1804</v>
      </c>
      <c r="Q16" s="44">
        <v>0</v>
      </c>
      <c r="R16" s="45"/>
      <c r="U16" s="4">
        <f t="shared" si="1"/>
        <v>0</v>
      </c>
    </row>
    <row r="17" spans="1:21" ht="25" customHeight="1" x14ac:dyDescent="0.3">
      <c r="A17" s="35">
        <v>7</v>
      </c>
      <c r="B17" s="36" t="s">
        <v>33</v>
      </c>
      <c r="C17" s="38">
        <v>45</v>
      </c>
      <c r="D17" s="38">
        <v>0</v>
      </c>
      <c r="E17" s="38">
        <v>0</v>
      </c>
      <c r="F17" s="38">
        <v>7</v>
      </c>
      <c r="G17" s="39">
        <f t="shared" si="2"/>
        <v>38</v>
      </c>
      <c r="H17" s="48">
        <v>0</v>
      </c>
      <c r="I17" s="38">
        <v>10</v>
      </c>
      <c r="J17" s="38">
        <v>28</v>
      </c>
      <c r="K17" s="39">
        <f t="shared" si="0"/>
        <v>38</v>
      </c>
      <c r="L17" s="38">
        <v>0</v>
      </c>
      <c r="M17" s="41">
        <f t="shared" si="3"/>
        <v>0</v>
      </c>
      <c r="N17" s="49" t="s">
        <v>34</v>
      </c>
      <c r="O17" s="38">
        <v>0</v>
      </c>
      <c r="P17" s="53">
        <v>18</v>
      </c>
      <c r="Q17" s="44">
        <v>0</v>
      </c>
      <c r="R17" s="45"/>
      <c r="U17" s="4">
        <f t="shared" si="1"/>
        <v>0</v>
      </c>
    </row>
    <row r="18" spans="1:21" ht="25" customHeight="1" x14ac:dyDescent="0.3">
      <c r="A18" s="35">
        <v>8</v>
      </c>
      <c r="B18" s="36" t="s">
        <v>35</v>
      </c>
      <c r="C18" s="54">
        <v>539</v>
      </c>
      <c r="D18" s="38">
        <v>0</v>
      </c>
      <c r="E18" s="38">
        <v>0</v>
      </c>
      <c r="F18" s="38">
        <v>0</v>
      </c>
      <c r="G18" s="39">
        <f t="shared" si="2"/>
        <v>539</v>
      </c>
      <c r="H18" s="38">
        <v>109</v>
      </c>
      <c r="I18" s="38">
        <v>322</v>
      </c>
      <c r="J18" s="48">
        <v>108</v>
      </c>
      <c r="K18" s="39">
        <f t="shared" si="0"/>
        <v>539</v>
      </c>
      <c r="L18" s="38">
        <v>0</v>
      </c>
      <c r="M18" s="41">
        <f t="shared" si="3"/>
        <v>0</v>
      </c>
      <c r="N18" s="49" t="s">
        <v>36</v>
      </c>
      <c r="O18" s="38">
        <v>0</v>
      </c>
      <c r="P18" s="38">
        <v>879</v>
      </c>
      <c r="Q18" s="44">
        <v>0</v>
      </c>
      <c r="R18" s="45"/>
      <c r="U18" s="4">
        <f t="shared" si="1"/>
        <v>0</v>
      </c>
    </row>
    <row r="19" spans="1:21" ht="25" customHeight="1" x14ac:dyDescent="0.3">
      <c r="A19" s="35">
        <v>9</v>
      </c>
      <c r="B19" s="36" t="s">
        <v>37</v>
      </c>
      <c r="C19" s="38">
        <v>106</v>
      </c>
      <c r="D19" s="38">
        <v>179</v>
      </c>
      <c r="E19" s="38">
        <v>0</v>
      </c>
      <c r="F19" s="38">
        <v>0</v>
      </c>
      <c r="G19" s="39">
        <f t="shared" si="2"/>
        <v>106</v>
      </c>
      <c r="H19" s="53">
        <v>66</v>
      </c>
      <c r="I19" s="46">
        <v>18</v>
      </c>
      <c r="J19" s="46">
        <v>22</v>
      </c>
      <c r="K19" s="39">
        <f t="shared" si="0"/>
        <v>106</v>
      </c>
      <c r="L19" s="38">
        <v>905</v>
      </c>
      <c r="M19" s="41">
        <f t="shared" si="3"/>
        <v>50.277777777777779</v>
      </c>
      <c r="N19" s="49" t="s">
        <v>34</v>
      </c>
      <c r="O19" s="38">
        <v>0</v>
      </c>
      <c r="P19" s="38">
        <v>88</v>
      </c>
      <c r="Q19" s="44">
        <v>0</v>
      </c>
      <c r="R19" s="45"/>
      <c r="U19" s="4">
        <f t="shared" si="1"/>
        <v>0</v>
      </c>
    </row>
    <row r="20" spans="1:21" ht="25" customHeight="1" x14ac:dyDescent="0.3">
      <c r="A20" s="35">
        <v>10</v>
      </c>
      <c r="B20" s="36" t="s">
        <v>38</v>
      </c>
      <c r="C20" s="38">
        <v>340</v>
      </c>
      <c r="D20" s="38">
        <v>0</v>
      </c>
      <c r="E20" s="38">
        <v>0</v>
      </c>
      <c r="F20" s="38">
        <v>0</v>
      </c>
      <c r="G20" s="39">
        <f t="shared" si="2"/>
        <v>340</v>
      </c>
      <c r="H20" s="48">
        <v>275</v>
      </c>
      <c r="I20" s="38">
        <v>58</v>
      </c>
      <c r="J20" s="48">
        <v>7</v>
      </c>
      <c r="K20" s="39">
        <f t="shared" si="0"/>
        <v>340</v>
      </c>
      <c r="L20" s="52">
        <v>4887</v>
      </c>
      <c r="M20" s="41">
        <f t="shared" si="3"/>
        <v>84.258620689655174</v>
      </c>
      <c r="N20" s="55" t="s">
        <v>39</v>
      </c>
      <c r="O20" s="38">
        <v>0</v>
      </c>
      <c r="P20" s="38">
        <v>275</v>
      </c>
      <c r="Q20" s="44">
        <v>0</v>
      </c>
      <c r="R20" s="45"/>
      <c r="U20" s="4">
        <f t="shared" si="1"/>
        <v>0</v>
      </c>
    </row>
    <row r="21" spans="1:21" ht="25" customHeight="1" x14ac:dyDescent="0.3">
      <c r="A21" s="35">
        <v>11</v>
      </c>
      <c r="B21" s="36" t="s">
        <v>40</v>
      </c>
      <c r="C21" s="38">
        <v>0</v>
      </c>
      <c r="D21" s="38">
        <v>0</v>
      </c>
      <c r="E21" s="38">
        <v>0</v>
      </c>
      <c r="F21" s="38">
        <v>0</v>
      </c>
      <c r="G21" s="39">
        <f>C21+E21-F21</f>
        <v>0</v>
      </c>
      <c r="H21" s="56">
        <v>0</v>
      </c>
      <c r="I21" s="57">
        <v>0</v>
      </c>
      <c r="J21" s="48">
        <v>0</v>
      </c>
      <c r="K21" s="39">
        <f>SUM(H21:J21)</f>
        <v>0</v>
      </c>
      <c r="L21" s="52">
        <v>0</v>
      </c>
      <c r="M21" s="41">
        <v>0</v>
      </c>
      <c r="N21" s="55"/>
      <c r="O21" s="38">
        <v>0</v>
      </c>
      <c r="P21" s="38">
        <v>0</v>
      </c>
      <c r="Q21" s="44">
        <v>0</v>
      </c>
      <c r="R21" s="45"/>
      <c r="U21" s="4">
        <f t="shared" si="1"/>
        <v>0</v>
      </c>
    </row>
    <row r="22" spans="1:21" ht="25" customHeight="1" x14ac:dyDescent="0.3">
      <c r="A22" s="58">
        <v>12</v>
      </c>
      <c r="B22" s="59" t="s">
        <v>41</v>
      </c>
      <c r="C22" s="60">
        <v>0</v>
      </c>
      <c r="D22" s="61">
        <v>0</v>
      </c>
      <c r="E22" s="60">
        <v>0</v>
      </c>
      <c r="F22" s="61">
        <v>0</v>
      </c>
      <c r="G22" s="62">
        <f>C22+E22-F22</f>
        <v>0</v>
      </c>
      <c r="H22" s="63">
        <v>0</v>
      </c>
      <c r="I22" s="60">
        <v>0</v>
      </c>
      <c r="J22" s="64">
        <v>0</v>
      </c>
      <c r="K22" s="65">
        <f>SUM(H22:J22)</f>
        <v>0</v>
      </c>
      <c r="L22" s="66">
        <v>0</v>
      </c>
      <c r="M22" s="66">
        <v>0</v>
      </c>
      <c r="N22" s="67"/>
      <c r="O22" s="61">
        <v>0</v>
      </c>
      <c r="P22" s="61">
        <v>0</v>
      </c>
      <c r="Q22" s="68">
        <v>0</v>
      </c>
      <c r="R22" s="69"/>
      <c r="U22" s="4">
        <f t="shared" si="1"/>
        <v>0</v>
      </c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70" t="s">
        <v>42</v>
      </c>
      <c r="B24" s="71" t="s">
        <v>43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70" t="s">
        <v>42</v>
      </c>
      <c r="B25" s="71" t="s">
        <v>44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x14ac:dyDescent="0.3">
      <c r="A26" s="70" t="s">
        <v>42</v>
      </c>
      <c r="B26" s="71" t="s">
        <v>45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x14ac:dyDescent="0.3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1" x14ac:dyDescent="0.3">
      <c r="A31" s="1" t="s"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1" x14ac:dyDescent="0.3">
      <c r="A32" s="5" t="s">
        <v>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21" x14ac:dyDescent="0.3">
      <c r="A33" s="72" t="s">
        <v>47</v>
      </c>
      <c r="O33" s="73"/>
    </row>
    <row r="34" spans="1:21" ht="14.15" customHeight="1" x14ac:dyDescent="0.3">
      <c r="A34" s="7" t="s">
        <v>4</v>
      </c>
      <c r="B34" s="7" t="s">
        <v>5</v>
      </c>
      <c r="C34" s="8" t="s">
        <v>48</v>
      </c>
      <c r="D34" s="9" t="s">
        <v>6</v>
      </c>
      <c r="E34" s="10"/>
      <c r="F34" s="10"/>
      <c r="G34" s="10"/>
      <c r="H34" s="10"/>
      <c r="I34" s="10"/>
      <c r="J34" s="10"/>
      <c r="K34" s="11"/>
      <c r="L34" s="9" t="s">
        <v>7</v>
      </c>
      <c r="M34" s="11"/>
      <c r="N34" s="8" t="s">
        <v>8</v>
      </c>
      <c r="O34" s="12" t="s">
        <v>9</v>
      </c>
      <c r="P34" s="12"/>
      <c r="Q34" s="12"/>
      <c r="R34" s="13" t="s">
        <v>10</v>
      </c>
      <c r="S34" s="74"/>
      <c r="T34" s="75"/>
      <c r="U34" s="76"/>
    </row>
    <row r="35" spans="1:21" ht="14.15" customHeight="1" x14ac:dyDescent="0.3">
      <c r="A35" s="14"/>
      <c r="B35" s="14"/>
      <c r="C35" s="15"/>
      <c r="D35" s="9" t="s">
        <v>11</v>
      </c>
      <c r="E35" s="10"/>
      <c r="F35" s="10"/>
      <c r="G35" s="11"/>
      <c r="H35" s="12" t="s">
        <v>49</v>
      </c>
      <c r="I35" s="12"/>
      <c r="J35" s="12"/>
      <c r="K35" s="12"/>
      <c r="L35" s="16"/>
      <c r="M35" s="17"/>
      <c r="N35" s="15"/>
      <c r="O35" s="12"/>
      <c r="P35" s="12"/>
      <c r="Q35" s="12"/>
      <c r="R35" s="13"/>
      <c r="S35" s="74"/>
      <c r="T35" s="75"/>
      <c r="U35" s="76"/>
    </row>
    <row r="36" spans="1:21" ht="14.15" customHeight="1" x14ac:dyDescent="0.3">
      <c r="A36" s="14"/>
      <c r="B36" s="14"/>
      <c r="C36" s="15"/>
      <c r="D36" s="8" t="s">
        <v>12</v>
      </c>
      <c r="E36" s="8" t="s">
        <v>13</v>
      </c>
      <c r="F36" s="8" t="s">
        <v>14</v>
      </c>
      <c r="G36" s="8" t="s">
        <v>15</v>
      </c>
      <c r="H36" s="7" t="s">
        <v>16</v>
      </c>
      <c r="I36" s="7" t="s">
        <v>17</v>
      </c>
      <c r="J36" s="8" t="s">
        <v>18</v>
      </c>
      <c r="K36" s="8" t="s">
        <v>15</v>
      </c>
      <c r="L36" s="8" t="s">
        <v>19</v>
      </c>
      <c r="M36" s="9" t="s">
        <v>20</v>
      </c>
      <c r="N36" s="15"/>
      <c r="O36" s="12"/>
      <c r="P36" s="12"/>
      <c r="Q36" s="12"/>
      <c r="R36" s="13"/>
      <c r="S36" s="74"/>
      <c r="T36" s="75"/>
      <c r="U36" s="76"/>
    </row>
    <row r="37" spans="1:21" ht="14.15" customHeight="1" x14ac:dyDescent="0.3">
      <c r="A37" s="14"/>
      <c r="B37" s="14"/>
      <c r="C37" s="15"/>
      <c r="D37" s="15"/>
      <c r="E37" s="15"/>
      <c r="F37" s="15"/>
      <c r="G37" s="15"/>
      <c r="H37" s="14"/>
      <c r="I37" s="14"/>
      <c r="J37" s="15"/>
      <c r="K37" s="15"/>
      <c r="L37" s="15"/>
      <c r="M37" s="18"/>
      <c r="N37" s="15"/>
      <c r="O37" s="12" t="s">
        <v>21</v>
      </c>
      <c r="P37" s="12" t="s">
        <v>22</v>
      </c>
      <c r="Q37" s="12" t="s">
        <v>23</v>
      </c>
      <c r="R37" s="13"/>
      <c r="S37" s="74"/>
      <c r="T37" s="75"/>
      <c r="U37" s="76"/>
    </row>
    <row r="38" spans="1:21" x14ac:dyDescent="0.3">
      <c r="A38" s="19"/>
      <c r="B38" s="19"/>
      <c r="C38" s="20"/>
      <c r="D38" s="20"/>
      <c r="E38" s="20"/>
      <c r="F38" s="20"/>
      <c r="G38" s="20"/>
      <c r="H38" s="19"/>
      <c r="I38" s="19"/>
      <c r="J38" s="15"/>
      <c r="K38" s="20"/>
      <c r="L38" s="20"/>
      <c r="M38" s="16"/>
      <c r="N38" s="20"/>
      <c r="O38" s="12"/>
      <c r="P38" s="12"/>
      <c r="Q38" s="12"/>
      <c r="R38" s="13"/>
      <c r="S38" s="74"/>
      <c r="T38" s="75"/>
      <c r="U38" s="76"/>
    </row>
    <row r="39" spans="1:21" ht="14.5" thickBot="1" x14ac:dyDescent="0.35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77"/>
      <c r="T39" s="78"/>
      <c r="U39" s="79"/>
    </row>
    <row r="40" spans="1:21" ht="22" customHeight="1" thickTop="1" x14ac:dyDescent="0.3">
      <c r="A40" s="23">
        <v>1</v>
      </c>
      <c r="B40" s="24" t="s">
        <v>24</v>
      </c>
      <c r="C40" s="25">
        <f t="shared" ref="C40:C49" si="4">K11</f>
        <v>224</v>
      </c>
      <c r="D40" s="25">
        <v>0</v>
      </c>
      <c r="E40" s="25">
        <v>0</v>
      </c>
      <c r="F40" s="25">
        <v>0</v>
      </c>
      <c r="G40" s="27">
        <f>C40+E40-F40</f>
        <v>224</v>
      </c>
      <c r="H40" s="28">
        <v>0</v>
      </c>
      <c r="I40" s="29">
        <v>211</v>
      </c>
      <c r="J40" s="29">
        <v>13</v>
      </c>
      <c r="K40" s="27">
        <f>SUM(H40:J40)</f>
        <v>224</v>
      </c>
      <c r="L40" s="80">
        <v>12555</v>
      </c>
      <c r="M40" s="81">
        <f>L40/I40</f>
        <v>59.502369668246445</v>
      </c>
      <c r="N40" s="32" t="s">
        <v>25</v>
      </c>
      <c r="O40" s="25">
        <v>9800</v>
      </c>
      <c r="P40" s="25">
        <v>197</v>
      </c>
      <c r="Q40" s="33"/>
      <c r="R40" s="34"/>
      <c r="S40" s="82"/>
      <c r="T40" s="83"/>
      <c r="U40" s="4">
        <f t="shared" ref="U40:U50" si="5">L40*O40</f>
        <v>123039000</v>
      </c>
    </row>
    <row r="41" spans="1:21" ht="22" customHeight="1" x14ac:dyDescent="0.3">
      <c r="A41" s="35">
        <v>2</v>
      </c>
      <c r="B41" s="36" t="s">
        <v>26</v>
      </c>
      <c r="C41" s="38">
        <f t="shared" si="4"/>
        <v>113</v>
      </c>
      <c r="D41" s="38">
        <v>0</v>
      </c>
      <c r="E41" s="38">
        <v>0</v>
      </c>
      <c r="F41" s="38">
        <v>0</v>
      </c>
      <c r="G41" s="39">
        <f>C41+E41-F41</f>
        <v>113</v>
      </c>
      <c r="H41" s="38">
        <v>0</v>
      </c>
      <c r="I41" s="37">
        <v>101</v>
      </c>
      <c r="J41" s="38">
        <v>12</v>
      </c>
      <c r="K41" s="39">
        <f t="shared" ref="K41:K49" si="6">SUM(H41:J41)</f>
        <v>113</v>
      </c>
      <c r="L41" s="52">
        <v>5555</v>
      </c>
      <c r="M41" s="41">
        <f>SUM(L41/I41)</f>
        <v>55</v>
      </c>
      <c r="N41" s="42" t="s">
        <v>25</v>
      </c>
      <c r="O41" s="38">
        <v>9800</v>
      </c>
      <c r="P41" s="43">
        <v>365</v>
      </c>
      <c r="Q41" s="44"/>
      <c r="R41" s="45"/>
      <c r="S41" s="82"/>
      <c r="T41" s="83"/>
      <c r="U41" s="4">
        <f t="shared" si="5"/>
        <v>54439000</v>
      </c>
    </row>
    <row r="42" spans="1:21" ht="22" customHeight="1" x14ac:dyDescent="0.3">
      <c r="A42" s="35">
        <v>3</v>
      </c>
      <c r="B42" s="36" t="s">
        <v>27</v>
      </c>
      <c r="C42" s="38">
        <f t="shared" si="4"/>
        <v>210</v>
      </c>
      <c r="D42" s="38">
        <v>0</v>
      </c>
      <c r="E42" s="38">
        <v>0</v>
      </c>
      <c r="F42" s="38">
        <v>0</v>
      </c>
      <c r="G42" s="39">
        <f t="shared" ref="G42:G49" si="7">C42+E42-F42</f>
        <v>210</v>
      </c>
      <c r="H42" s="46">
        <v>0</v>
      </c>
      <c r="I42" s="46">
        <v>183</v>
      </c>
      <c r="J42" s="46">
        <v>27</v>
      </c>
      <c r="K42" s="47">
        <f>SUM(H42:J42)</f>
        <v>210</v>
      </c>
      <c r="L42" s="48">
        <v>0</v>
      </c>
      <c r="M42" s="84">
        <v>0</v>
      </c>
      <c r="N42" s="49" t="s">
        <v>28</v>
      </c>
      <c r="O42" s="38">
        <v>0</v>
      </c>
      <c r="P42" s="38">
        <v>591</v>
      </c>
      <c r="Q42" s="44"/>
      <c r="R42" s="45"/>
      <c r="S42" s="82">
        <f>[2]Sheet1!R326</f>
        <v>11129</v>
      </c>
      <c r="T42" s="83">
        <f>S42-P42</f>
        <v>10538</v>
      </c>
      <c r="U42" s="4">
        <f t="shared" si="5"/>
        <v>0</v>
      </c>
    </row>
    <row r="43" spans="1:21" ht="22" customHeight="1" x14ac:dyDescent="0.3">
      <c r="A43" s="35">
        <v>4</v>
      </c>
      <c r="B43" s="36" t="s">
        <v>29</v>
      </c>
      <c r="C43" s="48">
        <f t="shared" si="4"/>
        <v>0</v>
      </c>
      <c r="D43" s="38">
        <v>0</v>
      </c>
      <c r="E43" s="38">
        <v>0</v>
      </c>
      <c r="F43" s="38">
        <v>0</v>
      </c>
      <c r="G43" s="39">
        <f t="shared" si="7"/>
        <v>0</v>
      </c>
      <c r="H43" s="48">
        <v>0</v>
      </c>
      <c r="I43" s="48">
        <v>0</v>
      </c>
      <c r="J43" s="48">
        <v>0</v>
      </c>
      <c r="K43" s="39">
        <f t="shared" si="6"/>
        <v>0</v>
      </c>
      <c r="L43" s="48">
        <v>0</v>
      </c>
      <c r="M43" s="84">
        <v>0</v>
      </c>
      <c r="N43" s="50" t="s">
        <v>28</v>
      </c>
      <c r="O43" s="38">
        <v>0</v>
      </c>
      <c r="P43" s="38">
        <v>0</v>
      </c>
      <c r="Q43" s="44"/>
      <c r="R43" s="45"/>
      <c r="S43" s="82">
        <f>[2]Sheet1!R327</f>
        <v>858</v>
      </c>
      <c r="T43" s="83">
        <f>S43-P43</f>
        <v>858</v>
      </c>
      <c r="U43" s="4">
        <f t="shared" si="5"/>
        <v>0</v>
      </c>
    </row>
    <row r="44" spans="1:21" ht="22" customHeight="1" x14ac:dyDescent="0.3">
      <c r="A44" s="35">
        <v>5</v>
      </c>
      <c r="B44" s="36" t="s">
        <v>30</v>
      </c>
      <c r="C44" s="38">
        <f t="shared" si="4"/>
        <v>809</v>
      </c>
      <c r="D44" s="38">
        <v>0</v>
      </c>
      <c r="E44" s="38">
        <v>0</v>
      </c>
      <c r="F44" s="38">
        <v>0</v>
      </c>
      <c r="G44" s="39">
        <f t="shared" si="7"/>
        <v>809</v>
      </c>
      <c r="H44" s="51">
        <v>417</v>
      </c>
      <c r="I44" s="37">
        <v>290</v>
      </c>
      <c r="J44" s="51">
        <v>102</v>
      </c>
      <c r="K44" s="39">
        <f t="shared" si="6"/>
        <v>809</v>
      </c>
      <c r="L44" s="38">
        <v>0</v>
      </c>
      <c r="M44" s="52">
        <v>0</v>
      </c>
      <c r="N44" s="49" t="s">
        <v>31</v>
      </c>
      <c r="O44" s="38">
        <v>0</v>
      </c>
      <c r="P44" s="38">
        <v>1573</v>
      </c>
      <c r="Q44" s="44"/>
      <c r="R44" s="45"/>
      <c r="S44" s="82"/>
      <c r="T44" s="83"/>
      <c r="U44" s="4">
        <f t="shared" si="5"/>
        <v>0</v>
      </c>
    </row>
    <row r="45" spans="1:21" ht="22" customHeight="1" x14ac:dyDescent="0.3">
      <c r="A45" s="35">
        <v>6</v>
      </c>
      <c r="B45" s="36" t="s">
        <v>32</v>
      </c>
      <c r="C45" s="38">
        <f t="shared" si="4"/>
        <v>761</v>
      </c>
      <c r="D45" s="38">
        <v>0</v>
      </c>
      <c r="E45" s="38">
        <v>0</v>
      </c>
      <c r="F45" s="38">
        <v>0</v>
      </c>
      <c r="G45" s="39">
        <f t="shared" si="7"/>
        <v>761</v>
      </c>
      <c r="H45" s="38">
        <v>175</v>
      </c>
      <c r="I45" s="38">
        <v>508</v>
      </c>
      <c r="J45" s="38">
        <v>78</v>
      </c>
      <c r="K45" s="39">
        <f t="shared" si="6"/>
        <v>761</v>
      </c>
      <c r="L45" s="52">
        <v>28321</v>
      </c>
      <c r="M45" s="52">
        <f>SUM(L45/I45)</f>
        <v>55.75</v>
      </c>
      <c r="N45" s="49" t="s">
        <v>28</v>
      </c>
      <c r="O45" s="38">
        <v>120000</v>
      </c>
      <c r="P45" s="38">
        <v>1804</v>
      </c>
      <c r="Q45" s="44"/>
      <c r="R45" s="45"/>
      <c r="S45" s="82"/>
      <c r="T45" s="83"/>
      <c r="U45" s="4">
        <f t="shared" si="5"/>
        <v>3398520000</v>
      </c>
    </row>
    <row r="46" spans="1:21" ht="22" customHeight="1" x14ac:dyDescent="0.3">
      <c r="A46" s="35">
        <v>7</v>
      </c>
      <c r="B46" s="36" t="s">
        <v>33</v>
      </c>
      <c r="C46" s="38">
        <f t="shared" si="4"/>
        <v>38</v>
      </c>
      <c r="D46" s="38">
        <v>0</v>
      </c>
      <c r="E46" s="38">
        <v>0</v>
      </c>
      <c r="F46" s="38">
        <v>0</v>
      </c>
      <c r="G46" s="39">
        <f t="shared" si="7"/>
        <v>38</v>
      </c>
      <c r="H46" s="48">
        <v>0</v>
      </c>
      <c r="I46" s="38">
        <v>10</v>
      </c>
      <c r="J46" s="38">
        <v>28</v>
      </c>
      <c r="K46" s="39">
        <f t="shared" si="6"/>
        <v>38</v>
      </c>
      <c r="L46" s="38">
        <v>0</v>
      </c>
      <c r="M46" s="52">
        <f>L46/I46</f>
        <v>0</v>
      </c>
      <c r="N46" s="49" t="s">
        <v>34</v>
      </c>
      <c r="O46" s="38">
        <v>0</v>
      </c>
      <c r="P46" s="38">
        <v>18</v>
      </c>
      <c r="Q46" s="44"/>
      <c r="R46" s="45"/>
      <c r="S46" s="82"/>
      <c r="T46" s="83"/>
      <c r="U46" s="4">
        <f t="shared" si="5"/>
        <v>0</v>
      </c>
    </row>
    <row r="47" spans="1:21" ht="22" customHeight="1" x14ac:dyDescent="0.3">
      <c r="A47" s="35">
        <v>8</v>
      </c>
      <c r="B47" s="36" t="s">
        <v>35</v>
      </c>
      <c r="C47" s="54">
        <f t="shared" si="4"/>
        <v>539</v>
      </c>
      <c r="D47" s="38">
        <v>0</v>
      </c>
      <c r="E47" s="38">
        <v>0</v>
      </c>
      <c r="F47" s="38">
        <v>0</v>
      </c>
      <c r="G47" s="39">
        <f t="shared" si="7"/>
        <v>539</v>
      </c>
      <c r="H47" s="38">
        <v>109</v>
      </c>
      <c r="I47" s="38">
        <v>322</v>
      </c>
      <c r="J47" s="48">
        <v>108</v>
      </c>
      <c r="K47" s="39">
        <f t="shared" si="6"/>
        <v>539</v>
      </c>
      <c r="L47" s="38">
        <v>0</v>
      </c>
      <c r="M47" s="52">
        <v>0</v>
      </c>
      <c r="N47" s="49" t="s">
        <v>36</v>
      </c>
      <c r="O47" s="38">
        <v>0</v>
      </c>
      <c r="P47" s="38">
        <v>879</v>
      </c>
      <c r="Q47" s="44"/>
      <c r="R47" s="45"/>
      <c r="S47" s="82"/>
      <c r="T47" s="83"/>
      <c r="U47" s="4">
        <f t="shared" si="5"/>
        <v>0</v>
      </c>
    </row>
    <row r="48" spans="1:21" ht="22" customHeight="1" x14ac:dyDescent="0.3">
      <c r="A48" s="35">
        <v>9</v>
      </c>
      <c r="B48" s="36" t="s">
        <v>37</v>
      </c>
      <c r="C48" s="38">
        <f t="shared" si="4"/>
        <v>106</v>
      </c>
      <c r="D48" s="38">
        <v>0</v>
      </c>
      <c r="E48" s="38">
        <v>0</v>
      </c>
      <c r="F48" s="38">
        <v>0</v>
      </c>
      <c r="G48" s="39">
        <f t="shared" si="7"/>
        <v>106</v>
      </c>
      <c r="H48" s="53">
        <v>66</v>
      </c>
      <c r="I48" s="46">
        <v>18</v>
      </c>
      <c r="J48" s="46">
        <v>22</v>
      </c>
      <c r="K48" s="39">
        <f t="shared" si="6"/>
        <v>106</v>
      </c>
      <c r="L48" s="38">
        <v>968</v>
      </c>
      <c r="M48" s="52">
        <f>L48/I48</f>
        <v>53.777777777777779</v>
      </c>
      <c r="N48" s="49" t="s">
        <v>34</v>
      </c>
      <c r="O48" s="38">
        <v>47000</v>
      </c>
      <c r="P48" s="38">
        <v>88</v>
      </c>
      <c r="Q48" s="44"/>
      <c r="R48" s="45"/>
      <c r="S48" s="82"/>
      <c r="T48" s="83"/>
      <c r="U48" s="4">
        <f t="shared" si="5"/>
        <v>45496000</v>
      </c>
    </row>
    <row r="49" spans="1:21" ht="22" customHeight="1" x14ac:dyDescent="0.3">
      <c r="A49" s="35">
        <v>10</v>
      </c>
      <c r="B49" s="36" t="s">
        <v>38</v>
      </c>
      <c r="C49" s="38">
        <f t="shared" si="4"/>
        <v>340</v>
      </c>
      <c r="D49" s="38">
        <v>0</v>
      </c>
      <c r="E49" s="38">
        <v>0</v>
      </c>
      <c r="F49" s="38">
        <v>0</v>
      </c>
      <c r="G49" s="39">
        <f t="shared" si="7"/>
        <v>340</v>
      </c>
      <c r="H49" s="48">
        <v>275</v>
      </c>
      <c r="I49" s="38">
        <v>58</v>
      </c>
      <c r="J49" s="48">
        <v>7</v>
      </c>
      <c r="K49" s="39">
        <f t="shared" si="6"/>
        <v>340</v>
      </c>
      <c r="L49" s="52">
        <v>4959</v>
      </c>
      <c r="M49" s="52">
        <f>L49/I49</f>
        <v>85.5</v>
      </c>
      <c r="N49" s="55" t="s">
        <v>39</v>
      </c>
      <c r="O49" s="38">
        <v>10000</v>
      </c>
      <c r="P49" s="38">
        <v>275</v>
      </c>
      <c r="Q49" s="44"/>
      <c r="R49" s="45"/>
      <c r="S49" s="82"/>
      <c r="T49" s="83"/>
      <c r="U49" s="4">
        <f t="shared" si="5"/>
        <v>49590000</v>
      </c>
    </row>
    <row r="50" spans="1:21" ht="22" customHeight="1" x14ac:dyDescent="0.3">
      <c r="A50" s="35">
        <v>11</v>
      </c>
      <c r="B50" s="36" t="s">
        <v>41</v>
      </c>
      <c r="C50" s="38">
        <f>K22</f>
        <v>0</v>
      </c>
      <c r="D50" s="38">
        <v>0</v>
      </c>
      <c r="E50" s="38">
        <v>0</v>
      </c>
      <c r="F50" s="38">
        <v>0</v>
      </c>
      <c r="G50" s="39">
        <f>C50+E50-F50</f>
        <v>0</v>
      </c>
      <c r="H50" s="56">
        <v>0</v>
      </c>
      <c r="I50" s="57">
        <v>0</v>
      </c>
      <c r="J50" s="48">
        <v>0</v>
      </c>
      <c r="K50" s="39">
        <f>SUM(H50:J50)</f>
        <v>0</v>
      </c>
      <c r="L50" s="52"/>
      <c r="M50" s="52">
        <v>0</v>
      </c>
      <c r="N50" s="55"/>
      <c r="O50" s="38"/>
      <c r="P50" s="38">
        <v>0</v>
      </c>
      <c r="Q50" s="44"/>
      <c r="R50" s="45"/>
      <c r="U50" s="4">
        <f t="shared" si="5"/>
        <v>0</v>
      </c>
    </row>
    <row r="51" spans="1:21" ht="19" customHeight="1" x14ac:dyDescent="0.3">
      <c r="A51" s="85">
        <v>12</v>
      </c>
      <c r="B51" s="86" t="s">
        <v>40</v>
      </c>
      <c r="C51" s="87">
        <f>K21</f>
        <v>0</v>
      </c>
      <c r="D51" s="87">
        <v>0</v>
      </c>
      <c r="E51" s="87">
        <v>0</v>
      </c>
      <c r="F51" s="87">
        <v>0</v>
      </c>
      <c r="G51" s="88">
        <f>C51+E51-F51</f>
        <v>0</v>
      </c>
      <c r="H51" s="63">
        <v>0</v>
      </c>
      <c r="I51" s="60">
        <v>0</v>
      </c>
      <c r="J51" s="64">
        <v>0</v>
      </c>
      <c r="K51" s="88">
        <f>SUM(H51:J51)</f>
        <v>0</v>
      </c>
      <c r="L51" s="89"/>
      <c r="M51" s="89">
        <v>0</v>
      </c>
      <c r="N51" s="90"/>
      <c r="O51" s="87"/>
      <c r="P51" s="87">
        <v>0</v>
      </c>
      <c r="Q51" s="91"/>
      <c r="R51" s="92"/>
      <c r="U51" s="4">
        <f>L51*O51</f>
        <v>0</v>
      </c>
    </row>
    <row r="52" spans="1:21" x14ac:dyDescent="0.3">
      <c r="I52" s="93"/>
      <c r="J52" s="93"/>
    </row>
    <row r="59" spans="1:21" x14ac:dyDescent="0.3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1" x14ac:dyDescent="0.3">
      <c r="A60" s="1" t="s">
        <v>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1" x14ac:dyDescent="0.3">
      <c r="A61" s="5" t="s">
        <v>46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21" x14ac:dyDescent="0.3">
      <c r="A62" s="6"/>
      <c r="B62" s="6" t="s">
        <v>50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1" x14ac:dyDescent="0.3">
      <c r="A63" s="7" t="s">
        <v>4</v>
      </c>
      <c r="B63" s="7" t="s">
        <v>5</v>
      </c>
      <c r="C63" s="8" t="s">
        <v>51</v>
      </c>
      <c r="D63" s="9" t="s">
        <v>6</v>
      </c>
      <c r="E63" s="10"/>
      <c r="F63" s="10"/>
      <c r="G63" s="10"/>
      <c r="H63" s="10"/>
      <c r="I63" s="10"/>
      <c r="J63" s="10"/>
      <c r="K63" s="11"/>
      <c r="L63" s="9" t="s">
        <v>7</v>
      </c>
      <c r="M63" s="11"/>
      <c r="N63" s="8" t="s">
        <v>8</v>
      </c>
      <c r="O63" s="12" t="s">
        <v>9</v>
      </c>
      <c r="P63" s="12"/>
      <c r="Q63" s="12"/>
      <c r="R63" s="13" t="s">
        <v>10</v>
      </c>
    </row>
    <row r="64" spans="1:21" x14ac:dyDescent="0.3">
      <c r="A64" s="14"/>
      <c r="B64" s="14"/>
      <c r="C64" s="15"/>
      <c r="D64" s="9" t="s">
        <v>11</v>
      </c>
      <c r="E64" s="10"/>
      <c r="F64" s="10"/>
      <c r="G64" s="11"/>
      <c r="H64" s="12" t="s">
        <v>52</v>
      </c>
      <c r="I64" s="12"/>
      <c r="J64" s="12"/>
      <c r="K64" s="12"/>
      <c r="L64" s="16"/>
      <c r="M64" s="17"/>
      <c r="N64" s="15"/>
      <c r="O64" s="12"/>
      <c r="P64" s="12"/>
      <c r="Q64" s="12"/>
      <c r="R64" s="13"/>
    </row>
    <row r="65" spans="1:21" x14ac:dyDescent="0.3">
      <c r="A65" s="14"/>
      <c r="B65" s="14"/>
      <c r="C65" s="15"/>
      <c r="D65" s="8" t="s">
        <v>12</v>
      </c>
      <c r="E65" s="8" t="s">
        <v>13</v>
      </c>
      <c r="F65" s="8" t="s">
        <v>14</v>
      </c>
      <c r="G65" s="8" t="s">
        <v>15</v>
      </c>
      <c r="H65" s="7" t="s">
        <v>16</v>
      </c>
      <c r="I65" s="7" t="s">
        <v>17</v>
      </c>
      <c r="J65" s="8" t="s">
        <v>18</v>
      </c>
      <c r="K65" s="8" t="s">
        <v>15</v>
      </c>
      <c r="L65" s="8" t="s">
        <v>19</v>
      </c>
      <c r="M65" s="9" t="s">
        <v>20</v>
      </c>
      <c r="N65" s="15"/>
      <c r="O65" s="12"/>
      <c r="P65" s="12"/>
      <c r="Q65" s="12"/>
      <c r="R65" s="13"/>
    </row>
    <row r="66" spans="1:21" x14ac:dyDescent="0.3">
      <c r="A66" s="14"/>
      <c r="B66" s="14"/>
      <c r="C66" s="15"/>
      <c r="D66" s="15"/>
      <c r="E66" s="15"/>
      <c r="F66" s="15"/>
      <c r="G66" s="15"/>
      <c r="H66" s="14"/>
      <c r="I66" s="14"/>
      <c r="J66" s="15"/>
      <c r="K66" s="15"/>
      <c r="L66" s="15"/>
      <c r="M66" s="18"/>
      <c r="N66" s="15"/>
      <c r="O66" s="12" t="s">
        <v>21</v>
      </c>
      <c r="P66" s="12" t="s">
        <v>22</v>
      </c>
      <c r="Q66" s="12" t="s">
        <v>23</v>
      </c>
      <c r="R66" s="13"/>
    </row>
    <row r="67" spans="1:21" x14ac:dyDescent="0.3">
      <c r="A67" s="19"/>
      <c r="B67" s="19"/>
      <c r="C67" s="20"/>
      <c r="D67" s="20"/>
      <c r="E67" s="20"/>
      <c r="F67" s="20"/>
      <c r="G67" s="20"/>
      <c r="H67" s="19"/>
      <c r="I67" s="19"/>
      <c r="J67" s="15"/>
      <c r="K67" s="20"/>
      <c r="L67" s="20"/>
      <c r="M67" s="16"/>
      <c r="N67" s="20"/>
      <c r="O67" s="12"/>
      <c r="P67" s="12"/>
      <c r="Q67" s="12"/>
      <c r="R67" s="13"/>
    </row>
    <row r="68" spans="1:21" ht="14.5" thickBot="1" x14ac:dyDescent="0.35">
      <c r="A68" s="21">
        <v>1</v>
      </c>
      <c r="B68" s="21">
        <v>2</v>
      </c>
      <c r="C68" s="21">
        <v>3</v>
      </c>
      <c r="D68" s="21">
        <v>4</v>
      </c>
      <c r="E68" s="21">
        <v>5</v>
      </c>
      <c r="F68" s="21">
        <v>6</v>
      </c>
      <c r="G68" s="21">
        <v>7</v>
      </c>
      <c r="H68" s="21">
        <v>8</v>
      </c>
      <c r="I68" s="21">
        <v>9</v>
      </c>
      <c r="J68" s="22">
        <v>10</v>
      </c>
      <c r="K68" s="21">
        <v>11</v>
      </c>
      <c r="L68" s="21">
        <v>12</v>
      </c>
      <c r="M68" s="21">
        <v>13</v>
      </c>
      <c r="N68" s="21">
        <v>14</v>
      </c>
      <c r="O68" s="21">
        <v>15</v>
      </c>
      <c r="P68" s="21">
        <v>16</v>
      </c>
      <c r="Q68" s="21">
        <v>17</v>
      </c>
      <c r="R68" s="21">
        <v>18</v>
      </c>
    </row>
    <row r="69" spans="1:21" ht="22" customHeight="1" thickTop="1" x14ac:dyDescent="0.3">
      <c r="A69" s="23">
        <v>1</v>
      </c>
      <c r="B69" s="24" t="s">
        <v>24</v>
      </c>
      <c r="C69" s="25">
        <f t="shared" ref="C69:C79" si="8">K40</f>
        <v>224</v>
      </c>
      <c r="D69" s="26">
        <v>0</v>
      </c>
      <c r="E69" s="25">
        <v>0</v>
      </c>
      <c r="F69" s="25">
        <v>0</v>
      </c>
      <c r="G69" s="27">
        <f>C69+E69-F69</f>
        <v>224</v>
      </c>
      <c r="H69" s="28">
        <v>0</v>
      </c>
      <c r="I69" s="29">
        <v>211</v>
      </c>
      <c r="J69" s="29">
        <v>13</v>
      </c>
      <c r="K69" s="27">
        <f>SUM(H69:J69)</f>
        <v>224</v>
      </c>
      <c r="L69" s="30">
        <v>12977</v>
      </c>
      <c r="M69" s="31">
        <f>L69/I69</f>
        <v>61.502369668246445</v>
      </c>
      <c r="N69" s="32" t="s">
        <v>25</v>
      </c>
      <c r="O69" s="25">
        <v>10000</v>
      </c>
      <c r="P69" s="25">
        <v>197</v>
      </c>
      <c r="Q69" s="33">
        <v>0</v>
      </c>
      <c r="R69" s="34"/>
      <c r="U69" s="4">
        <f t="shared" ref="U69:U79" si="9">L69*O69</f>
        <v>129770000</v>
      </c>
    </row>
    <row r="70" spans="1:21" ht="22" customHeight="1" x14ac:dyDescent="0.3">
      <c r="A70" s="35">
        <v>2</v>
      </c>
      <c r="B70" s="36" t="s">
        <v>26</v>
      </c>
      <c r="C70" s="38">
        <f t="shared" si="8"/>
        <v>113</v>
      </c>
      <c r="D70" s="38">
        <v>0</v>
      </c>
      <c r="E70" s="38">
        <v>0</v>
      </c>
      <c r="F70" s="38">
        <v>0</v>
      </c>
      <c r="G70" s="39">
        <f>C70+E70-F70</f>
        <v>113</v>
      </c>
      <c r="H70" s="38">
        <v>0</v>
      </c>
      <c r="I70" s="37">
        <v>101</v>
      </c>
      <c r="J70" s="38">
        <v>12</v>
      </c>
      <c r="K70" s="39">
        <f t="shared" ref="K70:K78" si="10">SUM(H70:J70)</f>
        <v>113</v>
      </c>
      <c r="L70" s="40">
        <v>5732</v>
      </c>
      <c r="M70" s="41">
        <f>L70/I70</f>
        <v>56.75247524752475</v>
      </c>
      <c r="N70" s="42" t="s">
        <v>25</v>
      </c>
      <c r="O70" s="38">
        <v>10000</v>
      </c>
      <c r="P70" s="43">
        <v>365</v>
      </c>
      <c r="Q70" s="44">
        <v>0</v>
      </c>
      <c r="R70" s="45"/>
      <c r="U70" s="4">
        <f t="shared" si="9"/>
        <v>57320000</v>
      </c>
    </row>
    <row r="71" spans="1:21" ht="22" customHeight="1" x14ac:dyDescent="0.3">
      <c r="A71" s="35">
        <v>3</v>
      </c>
      <c r="B71" s="36" t="s">
        <v>27</v>
      </c>
      <c r="C71" s="38">
        <f t="shared" si="8"/>
        <v>210</v>
      </c>
      <c r="D71" s="38">
        <v>0</v>
      </c>
      <c r="E71" s="38">
        <v>0</v>
      </c>
      <c r="F71" s="38">
        <v>0</v>
      </c>
      <c r="G71" s="39">
        <f t="shared" ref="G71:G78" si="11">C71+E71-F71</f>
        <v>210</v>
      </c>
      <c r="H71" s="46">
        <v>0</v>
      </c>
      <c r="I71" s="46">
        <v>183</v>
      </c>
      <c r="J71" s="46">
        <v>27</v>
      </c>
      <c r="K71" s="47">
        <f t="shared" si="10"/>
        <v>210</v>
      </c>
      <c r="L71" s="48">
        <v>8830</v>
      </c>
      <c r="M71" s="41">
        <f>L71/I71</f>
        <v>48.251366120218577</v>
      </c>
      <c r="N71" s="49" t="s">
        <v>28</v>
      </c>
      <c r="O71" s="38">
        <v>75000</v>
      </c>
      <c r="P71" s="38">
        <v>591</v>
      </c>
      <c r="Q71" s="44">
        <v>0</v>
      </c>
      <c r="R71" s="45"/>
      <c r="U71" s="4">
        <f t="shared" si="9"/>
        <v>662250000</v>
      </c>
    </row>
    <row r="72" spans="1:21" ht="22" customHeight="1" x14ac:dyDescent="0.3">
      <c r="A72" s="35">
        <v>4</v>
      </c>
      <c r="B72" s="36" t="s">
        <v>29</v>
      </c>
      <c r="C72" s="38">
        <f t="shared" si="8"/>
        <v>0</v>
      </c>
      <c r="D72" s="38">
        <v>0</v>
      </c>
      <c r="E72" s="38">
        <v>0</v>
      </c>
      <c r="F72" s="38">
        <v>0</v>
      </c>
      <c r="G72" s="39">
        <f t="shared" si="11"/>
        <v>0</v>
      </c>
      <c r="H72" s="48">
        <v>0</v>
      </c>
      <c r="I72" s="48">
        <v>0</v>
      </c>
      <c r="J72" s="48">
        <v>0</v>
      </c>
      <c r="K72" s="39">
        <f t="shared" si="10"/>
        <v>0</v>
      </c>
      <c r="L72" s="48">
        <v>0</v>
      </c>
      <c r="M72" s="41">
        <v>0</v>
      </c>
      <c r="N72" s="50" t="s">
        <v>28</v>
      </c>
      <c r="O72" s="38">
        <v>0</v>
      </c>
      <c r="P72" s="38">
        <v>0</v>
      </c>
      <c r="Q72" s="44">
        <v>0</v>
      </c>
      <c r="R72" s="45"/>
      <c r="U72" s="4">
        <f t="shared" si="9"/>
        <v>0</v>
      </c>
    </row>
    <row r="73" spans="1:21" ht="22" customHeight="1" x14ac:dyDescent="0.3">
      <c r="A73" s="35">
        <v>5</v>
      </c>
      <c r="B73" s="36" t="s">
        <v>30</v>
      </c>
      <c r="C73" s="38">
        <f t="shared" si="8"/>
        <v>809</v>
      </c>
      <c r="D73" s="38">
        <v>0</v>
      </c>
      <c r="E73" s="38">
        <v>0</v>
      </c>
      <c r="F73" s="38">
        <v>0</v>
      </c>
      <c r="G73" s="39">
        <f t="shared" si="11"/>
        <v>809</v>
      </c>
      <c r="H73" s="51">
        <v>416</v>
      </c>
      <c r="I73" s="37">
        <v>290</v>
      </c>
      <c r="J73" s="51">
        <v>103</v>
      </c>
      <c r="K73" s="39">
        <f t="shared" si="10"/>
        <v>809</v>
      </c>
      <c r="L73" s="52">
        <v>8483</v>
      </c>
      <c r="M73" s="41">
        <f t="shared" ref="M73:M78" si="12">L73/I73</f>
        <v>29.251724137931035</v>
      </c>
      <c r="N73" s="49" t="s">
        <v>31</v>
      </c>
      <c r="O73" s="38">
        <v>95000</v>
      </c>
      <c r="P73" s="38">
        <v>1573</v>
      </c>
      <c r="Q73" s="44">
        <v>0</v>
      </c>
      <c r="R73" s="45"/>
      <c r="U73" s="4">
        <f t="shared" si="9"/>
        <v>805885000</v>
      </c>
    </row>
    <row r="74" spans="1:21" ht="22" customHeight="1" x14ac:dyDescent="0.3">
      <c r="A74" s="35">
        <v>6</v>
      </c>
      <c r="B74" s="36" t="s">
        <v>32</v>
      </c>
      <c r="C74" s="38">
        <f t="shared" si="8"/>
        <v>761</v>
      </c>
      <c r="D74" s="38">
        <v>0</v>
      </c>
      <c r="E74" s="38">
        <v>0</v>
      </c>
      <c r="F74" s="38">
        <v>0</v>
      </c>
      <c r="G74" s="39">
        <f t="shared" si="11"/>
        <v>761</v>
      </c>
      <c r="H74" s="38">
        <v>175</v>
      </c>
      <c r="I74" s="38">
        <v>508</v>
      </c>
      <c r="J74" s="38">
        <v>78</v>
      </c>
      <c r="K74" s="39">
        <f t="shared" si="10"/>
        <v>761</v>
      </c>
      <c r="L74" s="52">
        <v>27051</v>
      </c>
      <c r="M74" s="41">
        <f t="shared" si="12"/>
        <v>53.25</v>
      </c>
      <c r="N74" s="49" t="s">
        <v>28</v>
      </c>
      <c r="O74" s="38">
        <v>105000</v>
      </c>
      <c r="P74" s="38">
        <v>1804</v>
      </c>
      <c r="Q74" s="44">
        <v>0</v>
      </c>
      <c r="R74" s="45"/>
      <c r="U74" s="4">
        <f t="shared" si="9"/>
        <v>2840355000</v>
      </c>
    </row>
    <row r="75" spans="1:21" ht="22" customHeight="1" x14ac:dyDescent="0.3">
      <c r="A75" s="35">
        <v>7</v>
      </c>
      <c r="B75" s="36" t="s">
        <v>33</v>
      </c>
      <c r="C75" s="38">
        <f t="shared" si="8"/>
        <v>38</v>
      </c>
      <c r="D75" s="38">
        <v>0</v>
      </c>
      <c r="E75" s="38">
        <v>0</v>
      </c>
      <c r="F75" s="38">
        <v>0</v>
      </c>
      <c r="G75" s="39">
        <f t="shared" si="11"/>
        <v>38</v>
      </c>
      <c r="H75" s="48">
        <v>0</v>
      </c>
      <c r="I75" s="38">
        <v>9</v>
      </c>
      <c r="J75" s="38">
        <v>29</v>
      </c>
      <c r="K75" s="39">
        <f t="shared" si="10"/>
        <v>38</v>
      </c>
      <c r="L75" s="38">
        <v>0</v>
      </c>
      <c r="M75" s="41">
        <f t="shared" si="12"/>
        <v>0</v>
      </c>
      <c r="N75" s="49" t="s">
        <v>34</v>
      </c>
      <c r="O75" s="38">
        <v>0</v>
      </c>
      <c r="P75" s="38">
        <v>18</v>
      </c>
      <c r="Q75" s="44">
        <v>0</v>
      </c>
      <c r="R75" s="45"/>
      <c r="U75" s="4">
        <f t="shared" si="9"/>
        <v>0</v>
      </c>
    </row>
    <row r="76" spans="1:21" ht="22" customHeight="1" x14ac:dyDescent="0.3">
      <c r="A76" s="35">
        <v>8</v>
      </c>
      <c r="B76" s="36" t="s">
        <v>35</v>
      </c>
      <c r="C76" s="38">
        <f t="shared" si="8"/>
        <v>539</v>
      </c>
      <c r="D76" s="38">
        <v>0</v>
      </c>
      <c r="E76" s="38">
        <v>0</v>
      </c>
      <c r="F76" s="38">
        <v>0</v>
      </c>
      <c r="G76" s="39">
        <f t="shared" si="11"/>
        <v>539</v>
      </c>
      <c r="H76" s="38">
        <v>109</v>
      </c>
      <c r="I76" s="38">
        <v>322</v>
      </c>
      <c r="J76" s="48">
        <v>108</v>
      </c>
      <c r="K76" s="39">
        <f t="shared" si="10"/>
        <v>539</v>
      </c>
      <c r="L76" s="52">
        <v>19240</v>
      </c>
      <c r="M76" s="41">
        <f t="shared" si="12"/>
        <v>59.751552795031053</v>
      </c>
      <c r="N76" s="49" t="s">
        <v>36</v>
      </c>
      <c r="O76" s="38">
        <v>100000</v>
      </c>
      <c r="P76" s="38">
        <v>879</v>
      </c>
      <c r="Q76" s="44">
        <v>0</v>
      </c>
      <c r="R76" s="45"/>
      <c r="U76" s="4">
        <f t="shared" si="9"/>
        <v>1924000000</v>
      </c>
    </row>
    <row r="77" spans="1:21" ht="22" customHeight="1" x14ac:dyDescent="0.3">
      <c r="A77" s="35">
        <v>9</v>
      </c>
      <c r="B77" s="36" t="s">
        <v>37</v>
      </c>
      <c r="C77" s="38">
        <f t="shared" si="8"/>
        <v>106</v>
      </c>
      <c r="D77" s="38">
        <v>0</v>
      </c>
      <c r="E77" s="38">
        <v>0</v>
      </c>
      <c r="F77" s="38">
        <v>0</v>
      </c>
      <c r="G77" s="39">
        <f t="shared" si="11"/>
        <v>106</v>
      </c>
      <c r="H77" s="53">
        <v>66</v>
      </c>
      <c r="I77" s="46">
        <v>18</v>
      </c>
      <c r="J77" s="46">
        <v>22</v>
      </c>
      <c r="K77" s="39">
        <f t="shared" si="10"/>
        <v>106</v>
      </c>
      <c r="L77" s="52">
        <v>950</v>
      </c>
      <c r="M77" s="41">
        <f t="shared" si="12"/>
        <v>52.777777777777779</v>
      </c>
      <c r="N77" s="49" t="s">
        <v>34</v>
      </c>
      <c r="O77" s="38">
        <v>45000</v>
      </c>
      <c r="P77" s="38">
        <v>88</v>
      </c>
      <c r="Q77" s="44">
        <v>0</v>
      </c>
      <c r="R77" s="45"/>
      <c r="U77" s="4">
        <f t="shared" si="9"/>
        <v>42750000</v>
      </c>
    </row>
    <row r="78" spans="1:21" ht="22" customHeight="1" x14ac:dyDescent="0.3">
      <c r="A78" s="35">
        <v>10</v>
      </c>
      <c r="B78" s="36" t="s">
        <v>38</v>
      </c>
      <c r="C78" s="38">
        <f t="shared" si="8"/>
        <v>340</v>
      </c>
      <c r="D78" s="38">
        <v>0</v>
      </c>
      <c r="E78" s="38">
        <v>0</v>
      </c>
      <c r="F78" s="38">
        <v>0</v>
      </c>
      <c r="G78" s="39">
        <f t="shared" si="11"/>
        <v>340</v>
      </c>
      <c r="H78" s="48">
        <v>273</v>
      </c>
      <c r="I78" s="38">
        <v>60</v>
      </c>
      <c r="J78" s="48">
        <v>7</v>
      </c>
      <c r="K78" s="39">
        <f t="shared" si="10"/>
        <v>340</v>
      </c>
      <c r="L78" s="52">
        <v>4858</v>
      </c>
      <c r="M78" s="41">
        <f t="shared" si="12"/>
        <v>80.966666666666669</v>
      </c>
      <c r="N78" s="55" t="s">
        <v>39</v>
      </c>
      <c r="O78" s="38">
        <v>10000</v>
      </c>
      <c r="P78" s="38">
        <v>275</v>
      </c>
      <c r="Q78" s="44">
        <v>0</v>
      </c>
      <c r="R78" s="45"/>
      <c r="U78" s="4">
        <f t="shared" si="9"/>
        <v>48580000</v>
      </c>
    </row>
    <row r="79" spans="1:21" ht="22" customHeight="1" x14ac:dyDescent="0.3">
      <c r="A79" s="58">
        <v>11</v>
      </c>
      <c r="B79" s="59" t="s">
        <v>41</v>
      </c>
      <c r="C79" s="61">
        <f t="shared" si="8"/>
        <v>0</v>
      </c>
      <c r="D79" s="61">
        <v>0</v>
      </c>
      <c r="E79" s="61">
        <v>0</v>
      </c>
      <c r="F79" s="61">
        <v>0</v>
      </c>
      <c r="G79" s="65">
        <f>C79+E79-F79</f>
        <v>0</v>
      </c>
      <c r="H79" s="63">
        <v>0</v>
      </c>
      <c r="I79" s="60">
        <v>0</v>
      </c>
      <c r="J79" s="64">
        <v>0</v>
      </c>
      <c r="K79" s="65">
        <f>SUM(H79:J79)</f>
        <v>0</v>
      </c>
      <c r="L79" s="66">
        <v>0</v>
      </c>
      <c r="M79" s="94">
        <v>0</v>
      </c>
      <c r="N79" s="67"/>
      <c r="O79" s="61">
        <v>0</v>
      </c>
      <c r="P79" s="61">
        <v>0</v>
      </c>
      <c r="Q79" s="68">
        <v>0</v>
      </c>
      <c r="R79" s="69"/>
      <c r="U79" s="4">
        <f t="shared" si="9"/>
        <v>0</v>
      </c>
    </row>
    <row r="80" spans="1:2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">
      <c r="A88" s="1" t="s">
        <v>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">
      <c r="A89" s="1" t="s">
        <v>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5" t="s">
        <v>46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x14ac:dyDescent="0.3">
      <c r="A91" s="72" t="s">
        <v>53</v>
      </c>
      <c r="O91" s="73"/>
    </row>
    <row r="92" spans="1:18" x14ac:dyDescent="0.3">
      <c r="A92" s="7" t="s">
        <v>4</v>
      </c>
      <c r="B92" s="7" t="s">
        <v>5</v>
      </c>
      <c r="C92" s="8" t="s">
        <v>54</v>
      </c>
      <c r="D92" s="9" t="s">
        <v>6</v>
      </c>
      <c r="E92" s="10"/>
      <c r="F92" s="10"/>
      <c r="G92" s="10"/>
      <c r="H92" s="10"/>
      <c r="I92" s="10"/>
      <c r="J92" s="10"/>
      <c r="K92" s="11"/>
      <c r="L92" s="9" t="s">
        <v>7</v>
      </c>
      <c r="M92" s="11"/>
      <c r="N92" s="8" t="s">
        <v>8</v>
      </c>
      <c r="O92" s="12" t="s">
        <v>9</v>
      </c>
      <c r="P92" s="12"/>
      <c r="Q92" s="12"/>
      <c r="R92" s="13" t="s">
        <v>10</v>
      </c>
    </row>
    <row r="93" spans="1:18" x14ac:dyDescent="0.3">
      <c r="A93" s="14"/>
      <c r="B93" s="14"/>
      <c r="C93" s="15"/>
      <c r="D93" s="9" t="s">
        <v>11</v>
      </c>
      <c r="E93" s="10"/>
      <c r="F93" s="10"/>
      <c r="G93" s="11"/>
      <c r="H93" s="12" t="s">
        <v>55</v>
      </c>
      <c r="I93" s="12"/>
      <c r="J93" s="12"/>
      <c r="K93" s="12"/>
      <c r="L93" s="16"/>
      <c r="M93" s="17"/>
      <c r="N93" s="15"/>
      <c r="O93" s="12"/>
      <c r="P93" s="12"/>
      <c r="Q93" s="12"/>
      <c r="R93" s="13"/>
    </row>
    <row r="94" spans="1:18" x14ac:dyDescent="0.3">
      <c r="A94" s="14"/>
      <c r="B94" s="14"/>
      <c r="C94" s="15"/>
      <c r="D94" s="8" t="s">
        <v>12</v>
      </c>
      <c r="E94" s="8" t="s">
        <v>13</v>
      </c>
      <c r="F94" s="8" t="s">
        <v>14</v>
      </c>
      <c r="G94" s="8" t="s">
        <v>15</v>
      </c>
      <c r="H94" s="7" t="s">
        <v>16</v>
      </c>
      <c r="I94" s="7" t="s">
        <v>17</v>
      </c>
      <c r="J94" s="8" t="s">
        <v>18</v>
      </c>
      <c r="K94" s="8" t="s">
        <v>15</v>
      </c>
      <c r="L94" s="8" t="s">
        <v>19</v>
      </c>
      <c r="M94" s="9" t="s">
        <v>20</v>
      </c>
      <c r="N94" s="15"/>
      <c r="O94" s="12"/>
      <c r="P94" s="12"/>
      <c r="Q94" s="12"/>
      <c r="R94" s="13"/>
    </row>
    <row r="95" spans="1:18" x14ac:dyDescent="0.3">
      <c r="A95" s="14"/>
      <c r="B95" s="14"/>
      <c r="C95" s="15"/>
      <c r="D95" s="15"/>
      <c r="E95" s="15"/>
      <c r="F95" s="15"/>
      <c r="G95" s="15"/>
      <c r="H95" s="14"/>
      <c r="I95" s="14"/>
      <c r="J95" s="15"/>
      <c r="K95" s="15"/>
      <c r="L95" s="15"/>
      <c r="M95" s="18"/>
      <c r="N95" s="15"/>
      <c r="O95" s="12" t="s">
        <v>21</v>
      </c>
      <c r="P95" s="12" t="s">
        <v>22</v>
      </c>
      <c r="Q95" s="12" t="s">
        <v>23</v>
      </c>
      <c r="R95" s="13"/>
    </row>
    <row r="96" spans="1:18" x14ac:dyDescent="0.3">
      <c r="A96" s="19"/>
      <c r="B96" s="19"/>
      <c r="C96" s="20"/>
      <c r="D96" s="20"/>
      <c r="E96" s="20"/>
      <c r="F96" s="20"/>
      <c r="G96" s="20"/>
      <c r="H96" s="19"/>
      <c r="I96" s="19"/>
      <c r="J96" s="15"/>
      <c r="K96" s="20"/>
      <c r="L96" s="20"/>
      <c r="M96" s="16"/>
      <c r="N96" s="20"/>
      <c r="O96" s="12"/>
      <c r="P96" s="12"/>
      <c r="Q96" s="12"/>
      <c r="R96" s="13"/>
    </row>
    <row r="97" spans="1:21" ht="14.5" thickBot="1" x14ac:dyDescent="0.35">
      <c r="A97" s="21">
        <v>1</v>
      </c>
      <c r="B97" s="21">
        <v>2</v>
      </c>
      <c r="C97" s="21">
        <v>3</v>
      </c>
      <c r="D97" s="21">
        <v>4</v>
      </c>
      <c r="E97" s="21">
        <v>5</v>
      </c>
      <c r="F97" s="21">
        <v>6</v>
      </c>
      <c r="G97" s="21">
        <v>7</v>
      </c>
      <c r="H97" s="21">
        <v>8</v>
      </c>
      <c r="I97" s="21">
        <v>9</v>
      </c>
      <c r="J97" s="21">
        <v>10</v>
      </c>
      <c r="K97" s="21">
        <v>11</v>
      </c>
      <c r="L97" s="21">
        <v>12</v>
      </c>
      <c r="M97" s="21">
        <v>13</v>
      </c>
      <c r="N97" s="21">
        <v>14</v>
      </c>
      <c r="O97" s="21">
        <v>15</v>
      </c>
      <c r="P97" s="21">
        <v>16</v>
      </c>
      <c r="Q97" s="21">
        <v>17</v>
      </c>
      <c r="R97" s="21">
        <v>18</v>
      </c>
    </row>
    <row r="98" spans="1:21" ht="22" customHeight="1" thickTop="1" x14ac:dyDescent="0.3">
      <c r="A98" s="23">
        <v>1</v>
      </c>
      <c r="B98" s="24" t="s">
        <v>24</v>
      </c>
      <c r="C98" s="25">
        <f t="shared" ref="C98:C108" si="13">K69</f>
        <v>224</v>
      </c>
      <c r="D98" s="25">
        <v>0</v>
      </c>
      <c r="E98" s="25">
        <v>0</v>
      </c>
      <c r="F98" s="25">
        <v>0</v>
      </c>
      <c r="G98" s="27">
        <f>C98+E98-F98</f>
        <v>224</v>
      </c>
      <c r="H98" s="28">
        <v>0</v>
      </c>
      <c r="I98" s="29">
        <v>211</v>
      </c>
      <c r="J98" s="29">
        <v>13</v>
      </c>
      <c r="K98" s="27">
        <f>SUM(H98:J98)</f>
        <v>224</v>
      </c>
      <c r="L98" s="80">
        <v>12607</v>
      </c>
      <c r="M98" s="81">
        <f>L98/I98</f>
        <v>59.748815165876778</v>
      </c>
      <c r="N98" s="32" t="s">
        <v>25</v>
      </c>
      <c r="O98" s="25">
        <v>10000</v>
      </c>
      <c r="P98" s="25">
        <v>197</v>
      </c>
      <c r="Q98" s="33"/>
      <c r="R98" s="34"/>
      <c r="U98" s="4">
        <f t="shared" ref="U98:U108" si="14">L98*O98</f>
        <v>126070000</v>
      </c>
    </row>
    <row r="99" spans="1:21" ht="22" customHeight="1" x14ac:dyDescent="0.3">
      <c r="A99" s="35">
        <v>2</v>
      </c>
      <c r="B99" s="36" t="s">
        <v>26</v>
      </c>
      <c r="C99" s="38">
        <f t="shared" si="13"/>
        <v>113</v>
      </c>
      <c r="D99" s="38">
        <v>0</v>
      </c>
      <c r="E99" s="38">
        <v>0</v>
      </c>
      <c r="F99" s="38">
        <v>0</v>
      </c>
      <c r="G99" s="39">
        <f>C99+E99-F99</f>
        <v>113</v>
      </c>
      <c r="H99" s="38">
        <v>0</v>
      </c>
      <c r="I99" s="37">
        <v>101</v>
      </c>
      <c r="J99" s="38">
        <v>12</v>
      </c>
      <c r="K99" s="39">
        <f t="shared" ref="K99:K107" si="15">SUM(H99:J99)</f>
        <v>113</v>
      </c>
      <c r="L99" s="52">
        <v>5580</v>
      </c>
      <c r="M99" s="41">
        <f>SUM(L99/I99)</f>
        <v>55.24752475247525</v>
      </c>
      <c r="N99" s="42" t="s">
        <v>25</v>
      </c>
      <c r="O99" s="38">
        <v>10000</v>
      </c>
      <c r="P99" s="43">
        <v>365</v>
      </c>
      <c r="Q99" s="44"/>
      <c r="R99" s="45"/>
      <c r="U99" s="4">
        <f t="shared" si="14"/>
        <v>55800000</v>
      </c>
    </row>
    <row r="100" spans="1:21" ht="22" customHeight="1" x14ac:dyDescent="0.3">
      <c r="A100" s="35">
        <v>3</v>
      </c>
      <c r="B100" s="36" t="s">
        <v>27</v>
      </c>
      <c r="C100" s="38">
        <f t="shared" si="13"/>
        <v>210</v>
      </c>
      <c r="D100" s="38">
        <v>0</v>
      </c>
      <c r="E100" s="38">
        <v>0</v>
      </c>
      <c r="F100" s="38">
        <v>0</v>
      </c>
      <c r="G100" s="39">
        <f t="shared" ref="G100:G107" si="16">C100+E100-F100</f>
        <v>210</v>
      </c>
      <c r="H100" s="46">
        <v>0</v>
      </c>
      <c r="I100" s="46">
        <v>183</v>
      </c>
      <c r="J100" s="46">
        <v>27</v>
      </c>
      <c r="K100" s="47">
        <f>SUM(H100:J100)</f>
        <v>210</v>
      </c>
      <c r="L100" s="84">
        <v>6908</v>
      </c>
      <c r="M100" s="41">
        <f>SUM(L100/I100)</f>
        <v>37.748633879781423</v>
      </c>
      <c r="N100" s="49" t="s">
        <v>28</v>
      </c>
      <c r="O100" s="38">
        <v>75000</v>
      </c>
      <c r="P100" s="38">
        <v>591</v>
      </c>
      <c r="Q100" s="44"/>
      <c r="R100" s="45"/>
      <c r="U100" s="4">
        <f t="shared" si="14"/>
        <v>518100000</v>
      </c>
    </row>
    <row r="101" spans="1:21" ht="22" customHeight="1" x14ac:dyDescent="0.3">
      <c r="A101" s="35">
        <v>4</v>
      </c>
      <c r="B101" s="36" t="s">
        <v>29</v>
      </c>
      <c r="C101" s="48">
        <f t="shared" si="13"/>
        <v>0</v>
      </c>
      <c r="D101" s="38">
        <v>0</v>
      </c>
      <c r="E101" s="38">
        <v>0</v>
      </c>
      <c r="F101" s="38">
        <v>0</v>
      </c>
      <c r="G101" s="39">
        <f t="shared" si="16"/>
        <v>0</v>
      </c>
      <c r="H101" s="48">
        <v>0</v>
      </c>
      <c r="I101" s="48">
        <v>0</v>
      </c>
      <c r="J101" s="48">
        <v>0</v>
      </c>
      <c r="K101" s="39">
        <f t="shared" si="15"/>
        <v>0</v>
      </c>
      <c r="L101" s="48">
        <v>0</v>
      </c>
      <c r="M101" s="84">
        <v>0</v>
      </c>
      <c r="N101" s="50" t="s">
        <v>28</v>
      </c>
      <c r="O101" s="38">
        <v>0</v>
      </c>
      <c r="P101" s="38">
        <v>0</v>
      </c>
      <c r="Q101" s="44"/>
      <c r="R101" s="45"/>
      <c r="U101" s="4">
        <f t="shared" si="14"/>
        <v>0</v>
      </c>
    </row>
    <row r="102" spans="1:21" ht="22" customHeight="1" x14ac:dyDescent="0.3">
      <c r="A102" s="35">
        <v>5</v>
      </c>
      <c r="B102" s="36" t="s">
        <v>30</v>
      </c>
      <c r="C102" s="38">
        <f t="shared" si="13"/>
        <v>809</v>
      </c>
      <c r="D102" s="38">
        <v>0</v>
      </c>
      <c r="E102" s="38">
        <v>0</v>
      </c>
      <c r="F102" s="38">
        <v>0</v>
      </c>
      <c r="G102" s="39">
        <f t="shared" si="16"/>
        <v>809</v>
      </c>
      <c r="H102" s="51">
        <v>416</v>
      </c>
      <c r="I102" s="37">
        <v>290</v>
      </c>
      <c r="J102" s="51">
        <v>103</v>
      </c>
      <c r="K102" s="39">
        <f t="shared" si="15"/>
        <v>809</v>
      </c>
      <c r="L102" s="38">
        <v>0</v>
      </c>
      <c r="M102" s="52">
        <v>0</v>
      </c>
      <c r="N102" s="49" t="s">
        <v>31</v>
      </c>
      <c r="O102" s="38">
        <v>0</v>
      </c>
      <c r="P102" s="38">
        <v>1573</v>
      </c>
      <c r="Q102" s="44"/>
      <c r="R102" s="45"/>
      <c r="U102" s="4">
        <f t="shared" si="14"/>
        <v>0</v>
      </c>
    </row>
    <row r="103" spans="1:21" ht="22" customHeight="1" x14ac:dyDescent="0.3">
      <c r="A103" s="35">
        <v>6</v>
      </c>
      <c r="B103" s="36" t="s">
        <v>32</v>
      </c>
      <c r="C103" s="38">
        <f t="shared" si="13"/>
        <v>761</v>
      </c>
      <c r="D103" s="38">
        <v>0</v>
      </c>
      <c r="E103" s="38">
        <v>0</v>
      </c>
      <c r="F103" s="38">
        <v>0</v>
      </c>
      <c r="G103" s="39">
        <f t="shared" si="16"/>
        <v>761</v>
      </c>
      <c r="H103" s="38">
        <v>175</v>
      </c>
      <c r="I103" s="38">
        <v>508</v>
      </c>
      <c r="J103" s="38">
        <v>78</v>
      </c>
      <c r="K103" s="39">
        <f t="shared" si="15"/>
        <v>761</v>
      </c>
      <c r="L103" s="52">
        <v>27781</v>
      </c>
      <c r="M103" s="52">
        <f>SUM(L103/I103)</f>
        <v>54.687007874015748</v>
      </c>
      <c r="N103" s="49" t="s">
        <v>28</v>
      </c>
      <c r="O103" s="38">
        <v>135000</v>
      </c>
      <c r="P103" s="38">
        <v>1804</v>
      </c>
      <c r="Q103" s="44"/>
      <c r="R103" s="45"/>
      <c r="U103" s="4">
        <f t="shared" si="14"/>
        <v>3750435000</v>
      </c>
    </row>
    <row r="104" spans="1:21" ht="22" customHeight="1" x14ac:dyDescent="0.3">
      <c r="A104" s="35">
        <v>7</v>
      </c>
      <c r="B104" s="36" t="s">
        <v>33</v>
      </c>
      <c r="C104" s="38">
        <f t="shared" si="13"/>
        <v>38</v>
      </c>
      <c r="D104" s="38">
        <v>0</v>
      </c>
      <c r="E104" s="38">
        <v>0</v>
      </c>
      <c r="F104" s="38">
        <v>0</v>
      </c>
      <c r="G104" s="39">
        <f t="shared" si="16"/>
        <v>38</v>
      </c>
      <c r="H104" s="48">
        <v>0</v>
      </c>
      <c r="I104" s="38">
        <v>9</v>
      </c>
      <c r="J104" s="38">
        <v>29</v>
      </c>
      <c r="K104" s="39">
        <f t="shared" si="15"/>
        <v>38</v>
      </c>
      <c r="L104" s="38">
        <v>0</v>
      </c>
      <c r="M104" s="52">
        <f>L104/I104</f>
        <v>0</v>
      </c>
      <c r="N104" s="49" t="s">
        <v>34</v>
      </c>
      <c r="O104" s="38">
        <v>0</v>
      </c>
      <c r="P104" s="38">
        <v>18</v>
      </c>
      <c r="Q104" s="44"/>
      <c r="R104" s="45"/>
      <c r="U104" s="4">
        <f t="shared" si="14"/>
        <v>0</v>
      </c>
    </row>
    <row r="105" spans="1:21" ht="22" customHeight="1" x14ac:dyDescent="0.3">
      <c r="A105" s="35">
        <v>8</v>
      </c>
      <c r="B105" s="36" t="s">
        <v>35</v>
      </c>
      <c r="C105" s="54">
        <f t="shared" si="13"/>
        <v>539</v>
      </c>
      <c r="D105" s="38">
        <v>0</v>
      </c>
      <c r="E105" s="38">
        <v>0</v>
      </c>
      <c r="F105" s="38">
        <v>0</v>
      </c>
      <c r="G105" s="39">
        <f t="shared" si="16"/>
        <v>539</v>
      </c>
      <c r="H105" s="38">
        <v>109</v>
      </c>
      <c r="I105" s="38">
        <v>322</v>
      </c>
      <c r="J105" s="48">
        <v>108</v>
      </c>
      <c r="K105" s="39">
        <f t="shared" si="15"/>
        <v>539</v>
      </c>
      <c r="L105" s="52">
        <v>16986</v>
      </c>
      <c r="M105" s="52">
        <f>SUM(L105/I105)</f>
        <v>52.751552795031053</v>
      </c>
      <c r="N105" s="49" t="s">
        <v>36</v>
      </c>
      <c r="O105" s="38">
        <v>100000</v>
      </c>
      <c r="P105" s="38">
        <v>879</v>
      </c>
      <c r="Q105" s="44"/>
      <c r="R105" s="45"/>
      <c r="U105" s="4">
        <f t="shared" si="14"/>
        <v>1698600000</v>
      </c>
    </row>
    <row r="106" spans="1:21" ht="22" customHeight="1" x14ac:dyDescent="0.3">
      <c r="A106" s="35">
        <v>9</v>
      </c>
      <c r="B106" s="36" t="s">
        <v>37</v>
      </c>
      <c r="C106" s="38">
        <f t="shared" si="13"/>
        <v>106</v>
      </c>
      <c r="D106" s="38">
        <v>0</v>
      </c>
      <c r="E106" s="38">
        <v>0</v>
      </c>
      <c r="F106" s="38">
        <v>0</v>
      </c>
      <c r="G106" s="39">
        <f t="shared" si="16"/>
        <v>106</v>
      </c>
      <c r="H106" s="53">
        <v>66</v>
      </c>
      <c r="I106" s="46">
        <v>18</v>
      </c>
      <c r="J106" s="46">
        <v>22</v>
      </c>
      <c r="K106" s="39">
        <f t="shared" si="15"/>
        <v>106</v>
      </c>
      <c r="L106" s="52">
        <v>914</v>
      </c>
      <c r="M106" s="52">
        <f>L106/I106</f>
        <v>50.777777777777779</v>
      </c>
      <c r="N106" s="49" t="s">
        <v>34</v>
      </c>
      <c r="O106" s="38">
        <v>45000</v>
      </c>
      <c r="P106" s="38">
        <v>88</v>
      </c>
      <c r="Q106" s="44"/>
      <c r="R106" s="45"/>
      <c r="U106" s="4">
        <f t="shared" si="14"/>
        <v>41130000</v>
      </c>
    </row>
    <row r="107" spans="1:21" ht="22" customHeight="1" x14ac:dyDescent="0.3">
      <c r="A107" s="35">
        <v>10</v>
      </c>
      <c r="B107" s="36" t="s">
        <v>38</v>
      </c>
      <c r="C107" s="38">
        <f t="shared" si="13"/>
        <v>340</v>
      </c>
      <c r="D107" s="38">
        <v>0</v>
      </c>
      <c r="E107" s="38">
        <v>0</v>
      </c>
      <c r="F107" s="38">
        <v>0</v>
      </c>
      <c r="G107" s="39">
        <f t="shared" si="16"/>
        <v>340</v>
      </c>
      <c r="H107" s="48">
        <v>273</v>
      </c>
      <c r="I107" s="38">
        <v>60</v>
      </c>
      <c r="J107" s="48">
        <v>7</v>
      </c>
      <c r="K107" s="39">
        <f t="shared" si="15"/>
        <v>340</v>
      </c>
      <c r="L107" s="52">
        <v>4742</v>
      </c>
      <c r="M107" s="52">
        <f>L107/I107</f>
        <v>79.033333333333331</v>
      </c>
      <c r="N107" s="55" t="s">
        <v>39</v>
      </c>
      <c r="O107" s="38">
        <v>12000</v>
      </c>
      <c r="P107" s="38">
        <v>275</v>
      </c>
      <c r="Q107" s="44"/>
      <c r="R107" s="45"/>
      <c r="U107" s="4">
        <f t="shared" si="14"/>
        <v>56904000</v>
      </c>
    </row>
    <row r="108" spans="1:21" ht="22" customHeight="1" x14ac:dyDescent="0.3">
      <c r="A108" s="58">
        <v>11</v>
      </c>
      <c r="B108" s="59" t="s">
        <v>41</v>
      </c>
      <c r="C108" s="61">
        <f t="shared" si="13"/>
        <v>0</v>
      </c>
      <c r="D108" s="61">
        <v>0</v>
      </c>
      <c r="E108" s="61">
        <v>0</v>
      </c>
      <c r="F108" s="61">
        <v>0</v>
      </c>
      <c r="G108" s="65">
        <f>C108+E108-F108</f>
        <v>0</v>
      </c>
      <c r="H108" s="63">
        <v>0</v>
      </c>
      <c r="I108" s="60">
        <v>0</v>
      </c>
      <c r="J108" s="64">
        <v>0</v>
      </c>
      <c r="K108" s="65">
        <f>SUM(H108:J108)</f>
        <v>0</v>
      </c>
      <c r="L108" s="66">
        <v>0</v>
      </c>
      <c r="M108" s="66">
        <v>0</v>
      </c>
      <c r="N108" s="67"/>
      <c r="O108" s="61">
        <v>0</v>
      </c>
      <c r="P108" s="61">
        <v>0</v>
      </c>
      <c r="Q108" s="68"/>
      <c r="R108" s="69"/>
      <c r="U108" s="4">
        <f t="shared" si="14"/>
        <v>0</v>
      </c>
    </row>
    <row r="109" spans="1:21" x14ac:dyDescent="0.3">
      <c r="N109" s="95"/>
    </row>
    <row r="110" spans="1:21" x14ac:dyDescent="0.3">
      <c r="I110" s="93"/>
      <c r="J110" s="93"/>
    </row>
    <row r="111" spans="1:21" x14ac:dyDescent="0.3">
      <c r="I111" s="93"/>
      <c r="J111" s="93"/>
    </row>
    <row r="112" spans="1:21" x14ac:dyDescent="0.3">
      <c r="I112" s="93"/>
      <c r="J112" s="93"/>
    </row>
    <row r="113" spans="1:18" x14ac:dyDescent="0.3">
      <c r="I113" s="93"/>
      <c r="J113" s="93"/>
    </row>
    <row r="114" spans="1:18" x14ac:dyDescent="0.3">
      <c r="I114" s="93"/>
      <c r="J114" s="93"/>
    </row>
    <row r="115" spans="1:18" x14ac:dyDescent="0.3">
      <c r="I115" s="93"/>
      <c r="J115" s="93"/>
    </row>
    <row r="116" spans="1:18" x14ac:dyDescent="0.3">
      <c r="I116" s="93"/>
      <c r="J116" s="93"/>
    </row>
    <row r="117" spans="1:18" x14ac:dyDescent="0.3">
      <c r="I117" s="93"/>
      <c r="J117" s="93"/>
    </row>
    <row r="118" spans="1:18" x14ac:dyDescent="0.3">
      <c r="A118" s="1" t="s">
        <v>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3">
      <c r="A119" s="1" t="s">
        <v>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">
      <c r="A120" s="5" t="s">
        <v>56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2" spans="1:18" x14ac:dyDescent="0.3">
      <c r="B122" s="96" t="s">
        <v>3</v>
      </c>
    </row>
    <row r="123" spans="1:18" ht="14.15" customHeight="1" x14ac:dyDescent="0.3">
      <c r="A123" s="7" t="s">
        <v>4</v>
      </c>
      <c r="B123" s="7" t="s">
        <v>5</v>
      </c>
      <c r="C123" s="8" t="s">
        <v>57</v>
      </c>
      <c r="D123" s="9" t="s">
        <v>6</v>
      </c>
      <c r="E123" s="10"/>
      <c r="F123" s="10"/>
      <c r="G123" s="10"/>
      <c r="H123" s="10"/>
      <c r="I123" s="10"/>
      <c r="J123" s="10"/>
      <c r="K123" s="11"/>
      <c r="L123" s="9" t="s">
        <v>7</v>
      </c>
      <c r="M123" s="11"/>
      <c r="N123" s="8" t="s">
        <v>8</v>
      </c>
      <c r="O123" s="12" t="s">
        <v>9</v>
      </c>
      <c r="P123" s="12"/>
      <c r="Q123" s="12"/>
      <c r="R123" s="13" t="s">
        <v>10</v>
      </c>
    </row>
    <row r="124" spans="1:18" ht="14.15" customHeight="1" x14ac:dyDescent="0.3">
      <c r="A124" s="14"/>
      <c r="B124" s="14"/>
      <c r="C124" s="15"/>
      <c r="D124" s="9" t="s">
        <v>11</v>
      </c>
      <c r="E124" s="10"/>
      <c r="F124" s="10"/>
      <c r="G124" s="11"/>
      <c r="H124" s="12" t="s">
        <v>58</v>
      </c>
      <c r="I124" s="12"/>
      <c r="J124" s="12"/>
      <c r="K124" s="12"/>
      <c r="L124" s="16"/>
      <c r="M124" s="17"/>
      <c r="N124" s="15"/>
      <c r="O124" s="12"/>
      <c r="P124" s="12"/>
      <c r="Q124" s="12"/>
      <c r="R124" s="13"/>
    </row>
    <row r="125" spans="1:18" x14ac:dyDescent="0.3">
      <c r="A125" s="14"/>
      <c r="B125" s="14"/>
      <c r="C125" s="15"/>
      <c r="D125" s="8" t="s">
        <v>12</v>
      </c>
      <c r="E125" s="8" t="s">
        <v>13</v>
      </c>
      <c r="F125" s="8" t="s">
        <v>14</v>
      </c>
      <c r="G125" s="8" t="s">
        <v>15</v>
      </c>
      <c r="H125" s="7" t="s">
        <v>16</v>
      </c>
      <c r="I125" s="7" t="s">
        <v>17</v>
      </c>
      <c r="J125" s="8" t="s">
        <v>18</v>
      </c>
      <c r="K125" s="8" t="s">
        <v>15</v>
      </c>
      <c r="L125" s="8" t="s">
        <v>19</v>
      </c>
      <c r="M125" s="9" t="s">
        <v>20</v>
      </c>
      <c r="N125" s="15"/>
      <c r="O125" s="12"/>
      <c r="P125" s="12"/>
      <c r="Q125" s="12"/>
      <c r="R125" s="13"/>
    </row>
    <row r="126" spans="1:18" x14ac:dyDescent="0.3">
      <c r="A126" s="14"/>
      <c r="B126" s="14"/>
      <c r="C126" s="15"/>
      <c r="D126" s="15"/>
      <c r="E126" s="15"/>
      <c r="F126" s="15"/>
      <c r="G126" s="15"/>
      <c r="H126" s="14"/>
      <c r="I126" s="14"/>
      <c r="J126" s="15"/>
      <c r="K126" s="15"/>
      <c r="L126" s="15"/>
      <c r="M126" s="18"/>
      <c r="N126" s="15"/>
      <c r="O126" s="12" t="s">
        <v>21</v>
      </c>
      <c r="P126" s="12" t="s">
        <v>22</v>
      </c>
      <c r="Q126" s="12" t="s">
        <v>23</v>
      </c>
      <c r="R126" s="13"/>
    </row>
    <row r="127" spans="1:18" x14ac:dyDescent="0.3">
      <c r="A127" s="19"/>
      <c r="B127" s="19"/>
      <c r="C127" s="20"/>
      <c r="D127" s="20"/>
      <c r="E127" s="20"/>
      <c r="F127" s="20"/>
      <c r="G127" s="20"/>
      <c r="H127" s="19"/>
      <c r="I127" s="19"/>
      <c r="J127" s="15"/>
      <c r="K127" s="20"/>
      <c r="L127" s="20"/>
      <c r="M127" s="16"/>
      <c r="N127" s="20"/>
      <c r="O127" s="12"/>
      <c r="P127" s="12"/>
      <c r="Q127" s="12"/>
      <c r="R127" s="13"/>
    </row>
    <row r="128" spans="1:18" ht="14.5" thickBot="1" x14ac:dyDescent="0.35">
      <c r="A128" s="21">
        <v>1</v>
      </c>
      <c r="B128" s="21">
        <v>2</v>
      </c>
      <c r="C128" s="21">
        <v>3</v>
      </c>
      <c r="D128" s="21">
        <v>4</v>
      </c>
      <c r="E128" s="21">
        <v>5</v>
      </c>
      <c r="F128" s="21">
        <v>6</v>
      </c>
      <c r="G128" s="21">
        <v>7</v>
      </c>
      <c r="H128" s="21">
        <v>8</v>
      </c>
      <c r="I128" s="21">
        <v>9</v>
      </c>
      <c r="J128" s="21">
        <v>10</v>
      </c>
      <c r="K128" s="21">
        <v>11</v>
      </c>
      <c r="L128" s="21">
        <v>12</v>
      </c>
      <c r="M128" s="21">
        <v>13</v>
      </c>
      <c r="N128" s="21">
        <v>14</v>
      </c>
      <c r="O128" s="97">
        <v>15</v>
      </c>
      <c r="P128" s="21">
        <v>16</v>
      </c>
      <c r="Q128" s="21">
        <v>17</v>
      </c>
      <c r="R128" s="21">
        <v>18</v>
      </c>
    </row>
    <row r="129" spans="1:21" ht="22" customHeight="1" thickTop="1" x14ac:dyDescent="0.3">
      <c r="A129" s="23">
        <v>1</v>
      </c>
      <c r="B129" s="24" t="s">
        <v>24</v>
      </c>
      <c r="C129" s="25">
        <v>231</v>
      </c>
      <c r="D129" s="98">
        <f t="shared" ref="D129:F139" si="17">D11+D40+D69+D98</f>
        <v>0</v>
      </c>
      <c r="E129" s="98">
        <f t="shared" si="17"/>
        <v>0</v>
      </c>
      <c r="F129" s="98">
        <f t="shared" si="17"/>
        <v>0</v>
      </c>
      <c r="G129" s="99">
        <f>C129+E129-F129</f>
        <v>231</v>
      </c>
      <c r="H129" s="100">
        <f t="shared" ref="H129:J139" si="18">H98</f>
        <v>0</v>
      </c>
      <c r="I129" s="101">
        <f t="shared" si="18"/>
        <v>211</v>
      </c>
      <c r="J129" s="101">
        <f t="shared" si="18"/>
        <v>13</v>
      </c>
      <c r="K129" s="99">
        <f>SUM(H129:J129)</f>
        <v>224</v>
      </c>
      <c r="L129" s="25">
        <f t="shared" ref="L129:L139" si="19">L11+L40+L69+L98</f>
        <v>50535</v>
      </c>
      <c r="M129" s="81">
        <f>L129/I129</f>
        <v>239.50236966824644</v>
      </c>
      <c r="N129" s="32" t="s">
        <v>25</v>
      </c>
      <c r="O129" s="102">
        <f>ROUND(U129/L129, -2)</f>
        <v>7500</v>
      </c>
      <c r="P129" s="103">
        <f t="shared" ref="P129:P139" si="20">P98</f>
        <v>197</v>
      </c>
      <c r="Q129" s="33">
        <v>0</v>
      </c>
      <c r="R129" s="34"/>
      <c r="U129" s="4">
        <f t="shared" ref="U129:U139" si="21">U11+U40+U69+U98</f>
        <v>378879000</v>
      </c>
    </row>
    <row r="130" spans="1:21" ht="22" customHeight="1" x14ac:dyDescent="0.3">
      <c r="A130" s="35">
        <v>2</v>
      </c>
      <c r="B130" s="36" t="s">
        <v>26</v>
      </c>
      <c r="C130" s="38">
        <v>118</v>
      </c>
      <c r="D130" s="57">
        <f t="shared" si="17"/>
        <v>0</v>
      </c>
      <c r="E130" s="57">
        <f t="shared" si="17"/>
        <v>0</v>
      </c>
      <c r="F130" s="57">
        <f t="shared" si="17"/>
        <v>0</v>
      </c>
      <c r="G130" s="39">
        <f>C130+E130-F130</f>
        <v>118</v>
      </c>
      <c r="H130" s="38">
        <f t="shared" si="18"/>
        <v>0</v>
      </c>
      <c r="I130" s="38">
        <f t="shared" si="18"/>
        <v>101</v>
      </c>
      <c r="J130" s="38">
        <f t="shared" si="18"/>
        <v>12</v>
      </c>
      <c r="K130" s="39">
        <f t="shared" ref="K130:K138" si="22">SUM(H130:J130)</f>
        <v>113</v>
      </c>
      <c r="L130" s="38">
        <f t="shared" si="19"/>
        <v>22296</v>
      </c>
      <c r="M130" s="41">
        <f>L130/I130</f>
        <v>220.75247524752476</v>
      </c>
      <c r="N130" s="42" t="s">
        <v>25</v>
      </c>
      <c r="O130" s="38">
        <f t="shared" ref="O130:O138" si="23">ROUND(U130/L130, -2)</f>
        <v>7500</v>
      </c>
      <c r="P130" s="43">
        <f t="shared" si="20"/>
        <v>365</v>
      </c>
      <c r="Q130" s="44">
        <v>0</v>
      </c>
      <c r="R130" s="45"/>
      <c r="U130" s="4">
        <f t="shared" si="21"/>
        <v>167559000</v>
      </c>
    </row>
    <row r="131" spans="1:21" ht="22" customHeight="1" x14ac:dyDescent="0.3">
      <c r="A131" s="35">
        <v>3</v>
      </c>
      <c r="B131" s="36" t="s">
        <v>27</v>
      </c>
      <c r="C131" s="38">
        <v>212</v>
      </c>
      <c r="D131" s="57">
        <f t="shared" si="17"/>
        <v>0</v>
      </c>
      <c r="E131" s="57">
        <f t="shared" si="17"/>
        <v>0</v>
      </c>
      <c r="F131" s="57">
        <f t="shared" si="17"/>
        <v>0</v>
      </c>
      <c r="G131" s="39">
        <f t="shared" ref="G131:G138" si="24">C131+E131-F131</f>
        <v>212</v>
      </c>
      <c r="H131" s="38">
        <f t="shared" si="18"/>
        <v>0</v>
      </c>
      <c r="I131" s="38">
        <f t="shared" si="18"/>
        <v>183</v>
      </c>
      <c r="J131" s="38">
        <f t="shared" si="18"/>
        <v>27</v>
      </c>
      <c r="K131" s="39">
        <f t="shared" si="22"/>
        <v>210</v>
      </c>
      <c r="L131" s="38">
        <f t="shared" si="19"/>
        <v>15738</v>
      </c>
      <c r="M131" s="41">
        <f>L131/I131</f>
        <v>86</v>
      </c>
      <c r="N131" s="49" t="s">
        <v>28</v>
      </c>
      <c r="O131" s="38">
        <f t="shared" si="23"/>
        <v>75000</v>
      </c>
      <c r="P131" s="38">
        <f t="shared" si="20"/>
        <v>591</v>
      </c>
      <c r="Q131" s="44">
        <v>0</v>
      </c>
      <c r="R131" s="45"/>
      <c r="U131" s="4">
        <f t="shared" si="21"/>
        <v>1180350000</v>
      </c>
    </row>
    <row r="132" spans="1:21" ht="22" customHeight="1" x14ac:dyDescent="0.3">
      <c r="A132" s="35">
        <v>4</v>
      </c>
      <c r="B132" s="36" t="s">
        <v>29</v>
      </c>
      <c r="C132" s="38">
        <f>K101</f>
        <v>0</v>
      </c>
      <c r="D132" s="57">
        <f t="shared" si="17"/>
        <v>0</v>
      </c>
      <c r="E132" s="57">
        <f t="shared" si="17"/>
        <v>0</v>
      </c>
      <c r="F132" s="57">
        <f t="shared" si="17"/>
        <v>0</v>
      </c>
      <c r="G132" s="39">
        <f t="shared" si="24"/>
        <v>0</v>
      </c>
      <c r="H132" s="38">
        <f t="shared" si="18"/>
        <v>0</v>
      </c>
      <c r="I132" s="38">
        <f t="shared" si="18"/>
        <v>0</v>
      </c>
      <c r="J132" s="38">
        <f t="shared" si="18"/>
        <v>0</v>
      </c>
      <c r="K132" s="39">
        <f t="shared" si="22"/>
        <v>0</v>
      </c>
      <c r="L132" s="38">
        <f t="shared" si="19"/>
        <v>0</v>
      </c>
      <c r="M132" s="41">
        <v>0</v>
      </c>
      <c r="N132" s="50" t="s">
        <v>28</v>
      </c>
      <c r="O132" s="38">
        <v>0</v>
      </c>
      <c r="P132" s="38">
        <f t="shared" si="20"/>
        <v>0</v>
      </c>
      <c r="Q132" s="44">
        <v>0</v>
      </c>
      <c r="R132" s="45"/>
      <c r="U132" s="4">
        <f t="shared" si="21"/>
        <v>0</v>
      </c>
    </row>
    <row r="133" spans="1:21" ht="22" customHeight="1" x14ac:dyDescent="0.3">
      <c r="A133" s="35">
        <v>5</v>
      </c>
      <c r="B133" s="36" t="s">
        <v>30</v>
      </c>
      <c r="C133" s="38">
        <v>817</v>
      </c>
      <c r="D133" s="57">
        <f t="shared" si="17"/>
        <v>85</v>
      </c>
      <c r="E133" s="57">
        <f t="shared" si="17"/>
        <v>0</v>
      </c>
      <c r="F133" s="57">
        <f t="shared" si="17"/>
        <v>3</v>
      </c>
      <c r="G133" s="39">
        <f t="shared" si="24"/>
        <v>814</v>
      </c>
      <c r="H133" s="38">
        <f t="shared" si="18"/>
        <v>416</v>
      </c>
      <c r="I133" s="38">
        <f t="shared" si="18"/>
        <v>290</v>
      </c>
      <c r="J133" s="38">
        <f t="shared" si="18"/>
        <v>103</v>
      </c>
      <c r="K133" s="39">
        <f t="shared" si="22"/>
        <v>809</v>
      </c>
      <c r="L133" s="38">
        <f t="shared" si="19"/>
        <v>8483</v>
      </c>
      <c r="M133" s="41">
        <f t="shared" ref="M133:M138" si="25">L133/I133</f>
        <v>29.251724137931035</v>
      </c>
      <c r="N133" s="49" t="s">
        <v>31</v>
      </c>
      <c r="O133" s="38">
        <f t="shared" si="23"/>
        <v>95000</v>
      </c>
      <c r="P133" s="38">
        <f t="shared" si="20"/>
        <v>1573</v>
      </c>
      <c r="Q133" s="44">
        <v>0</v>
      </c>
      <c r="R133" s="45"/>
      <c r="U133" s="4">
        <f t="shared" si="21"/>
        <v>805885000</v>
      </c>
    </row>
    <row r="134" spans="1:21" ht="22" customHeight="1" x14ac:dyDescent="0.3">
      <c r="A134" s="35">
        <v>6</v>
      </c>
      <c r="B134" s="36" t="s">
        <v>32</v>
      </c>
      <c r="C134" s="38">
        <v>766</v>
      </c>
      <c r="D134" s="57">
        <f t="shared" si="17"/>
        <v>60</v>
      </c>
      <c r="E134" s="57">
        <f t="shared" si="17"/>
        <v>0</v>
      </c>
      <c r="F134" s="57">
        <f t="shared" si="17"/>
        <v>0</v>
      </c>
      <c r="G134" s="39">
        <f t="shared" si="24"/>
        <v>766</v>
      </c>
      <c r="H134" s="38">
        <f t="shared" si="18"/>
        <v>175</v>
      </c>
      <c r="I134" s="38">
        <f t="shared" si="18"/>
        <v>508</v>
      </c>
      <c r="J134" s="38">
        <f t="shared" si="18"/>
        <v>78</v>
      </c>
      <c r="K134" s="39">
        <f t="shared" si="22"/>
        <v>761</v>
      </c>
      <c r="L134" s="38">
        <f t="shared" si="19"/>
        <v>105124</v>
      </c>
      <c r="M134" s="41">
        <f t="shared" si="25"/>
        <v>206.93700787401573</v>
      </c>
      <c r="N134" s="49" t="s">
        <v>28</v>
      </c>
      <c r="O134" s="38">
        <f t="shared" si="23"/>
        <v>95000</v>
      </c>
      <c r="P134" s="38">
        <f t="shared" si="20"/>
        <v>1804</v>
      </c>
      <c r="Q134" s="44">
        <v>0</v>
      </c>
      <c r="R134" s="45"/>
      <c r="U134" s="4">
        <f t="shared" si="21"/>
        <v>9989310000</v>
      </c>
    </row>
    <row r="135" spans="1:21" ht="22" customHeight="1" x14ac:dyDescent="0.3">
      <c r="A135" s="35">
        <v>7</v>
      </c>
      <c r="B135" s="36" t="s">
        <v>33</v>
      </c>
      <c r="C135" s="38">
        <v>55</v>
      </c>
      <c r="D135" s="57">
        <f t="shared" si="17"/>
        <v>0</v>
      </c>
      <c r="E135" s="57">
        <f t="shared" si="17"/>
        <v>0</v>
      </c>
      <c r="F135" s="57">
        <f t="shared" si="17"/>
        <v>7</v>
      </c>
      <c r="G135" s="39">
        <f t="shared" si="24"/>
        <v>48</v>
      </c>
      <c r="H135" s="38">
        <f t="shared" si="18"/>
        <v>0</v>
      </c>
      <c r="I135" s="38">
        <f t="shared" si="18"/>
        <v>9</v>
      </c>
      <c r="J135" s="38">
        <f t="shared" si="18"/>
        <v>29</v>
      </c>
      <c r="K135" s="39">
        <f t="shared" si="22"/>
        <v>38</v>
      </c>
      <c r="L135" s="38">
        <f t="shared" si="19"/>
        <v>0</v>
      </c>
      <c r="M135" s="41">
        <f t="shared" si="25"/>
        <v>0</v>
      </c>
      <c r="N135" s="49" t="s">
        <v>34</v>
      </c>
      <c r="O135" s="38">
        <v>0</v>
      </c>
      <c r="P135" s="38">
        <f t="shared" si="20"/>
        <v>18</v>
      </c>
      <c r="Q135" s="44">
        <v>0</v>
      </c>
      <c r="R135" s="45"/>
      <c r="U135" s="4">
        <f t="shared" si="21"/>
        <v>0</v>
      </c>
    </row>
    <row r="136" spans="1:21" ht="22" customHeight="1" x14ac:dyDescent="0.3">
      <c r="A136" s="35">
        <v>8</v>
      </c>
      <c r="B136" s="36" t="s">
        <v>35</v>
      </c>
      <c r="C136" s="38">
        <v>543</v>
      </c>
      <c r="D136" s="57">
        <f t="shared" si="17"/>
        <v>0</v>
      </c>
      <c r="E136" s="57">
        <f t="shared" si="17"/>
        <v>0</v>
      </c>
      <c r="F136" s="57">
        <f t="shared" si="17"/>
        <v>0</v>
      </c>
      <c r="G136" s="39">
        <f t="shared" si="24"/>
        <v>543</v>
      </c>
      <c r="H136" s="38">
        <f t="shared" si="18"/>
        <v>109</v>
      </c>
      <c r="I136" s="38">
        <f t="shared" si="18"/>
        <v>322</v>
      </c>
      <c r="J136" s="38">
        <f t="shared" si="18"/>
        <v>108</v>
      </c>
      <c r="K136" s="39">
        <f t="shared" si="22"/>
        <v>539</v>
      </c>
      <c r="L136" s="38">
        <f t="shared" si="19"/>
        <v>36226</v>
      </c>
      <c r="M136" s="41">
        <f t="shared" si="25"/>
        <v>112.50310559006211</v>
      </c>
      <c r="N136" s="49" t="s">
        <v>36</v>
      </c>
      <c r="O136" s="38">
        <f t="shared" si="23"/>
        <v>100000</v>
      </c>
      <c r="P136" s="38">
        <f t="shared" si="20"/>
        <v>879</v>
      </c>
      <c r="Q136" s="44">
        <v>0</v>
      </c>
      <c r="R136" s="45"/>
      <c r="U136" s="4">
        <f t="shared" si="21"/>
        <v>3622600000</v>
      </c>
    </row>
    <row r="137" spans="1:21" ht="22" customHeight="1" x14ac:dyDescent="0.3">
      <c r="A137" s="35">
        <v>9</v>
      </c>
      <c r="B137" s="36" t="s">
        <v>37</v>
      </c>
      <c r="C137" s="38">
        <f>K106</f>
        <v>106</v>
      </c>
      <c r="D137" s="57">
        <f t="shared" si="17"/>
        <v>179</v>
      </c>
      <c r="E137" s="57">
        <f t="shared" si="17"/>
        <v>0</v>
      </c>
      <c r="F137" s="57">
        <f t="shared" si="17"/>
        <v>0</v>
      </c>
      <c r="G137" s="39">
        <f t="shared" si="24"/>
        <v>106</v>
      </c>
      <c r="H137" s="43">
        <f t="shared" si="18"/>
        <v>66</v>
      </c>
      <c r="I137" s="43">
        <f t="shared" si="18"/>
        <v>18</v>
      </c>
      <c r="J137" s="43">
        <f t="shared" si="18"/>
        <v>22</v>
      </c>
      <c r="K137" s="39">
        <f t="shared" si="22"/>
        <v>106</v>
      </c>
      <c r="L137" s="38">
        <f t="shared" si="19"/>
        <v>3737</v>
      </c>
      <c r="M137" s="41">
        <f t="shared" si="25"/>
        <v>207.61111111111111</v>
      </c>
      <c r="N137" s="49" t="s">
        <v>34</v>
      </c>
      <c r="O137" s="38">
        <f t="shared" si="23"/>
        <v>34600</v>
      </c>
      <c r="P137" s="38">
        <f t="shared" si="20"/>
        <v>88</v>
      </c>
      <c r="Q137" s="44">
        <v>0</v>
      </c>
      <c r="R137" s="45"/>
      <c r="U137" s="4">
        <f t="shared" si="21"/>
        <v>129376000</v>
      </c>
    </row>
    <row r="138" spans="1:21" ht="22" customHeight="1" x14ac:dyDescent="0.3">
      <c r="A138" s="35">
        <v>10</v>
      </c>
      <c r="B138" s="36" t="s">
        <v>38</v>
      </c>
      <c r="C138" s="38">
        <f>K107</f>
        <v>340</v>
      </c>
      <c r="D138" s="57">
        <f t="shared" si="17"/>
        <v>0</v>
      </c>
      <c r="E138" s="57">
        <f t="shared" si="17"/>
        <v>0</v>
      </c>
      <c r="F138" s="57">
        <f t="shared" si="17"/>
        <v>0</v>
      </c>
      <c r="G138" s="39">
        <f t="shared" si="24"/>
        <v>340</v>
      </c>
      <c r="H138" s="38">
        <f t="shared" si="18"/>
        <v>273</v>
      </c>
      <c r="I138" s="38">
        <f t="shared" si="18"/>
        <v>60</v>
      </c>
      <c r="J138" s="38">
        <f t="shared" si="18"/>
        <v>7</v>
      </c>
      <c r="K138" s="39">
        <f t="shared" si="22"/>
        <v>340</v>
      </c>
      <c r="L138" s="38">
        <f t="shared" si="19"/>
        <v>19446</v>
      </c>
      <c r="M138" s="41">
        <f t="shared" si="25"/>
        <v>324.10000000000002</v>
      </c>
      <c r="N138" s="55" t="s">
        <v>39</v>
      </c>
      <c r="O138" s="38">
        <f t="shared" si="23"/>
        <v>8000</v>
      </c>
      <c r="P138" s="38">
        <f t="shared" si="20"/>
        <v>275</v>
      </c>
      <c r="Q138" s="44">
        <v>0</v>
      </c>
      <c r="R138" s="45"/>
      <c r="U138" s="4">
        <f t="shared" si="21"/>
        <v>155074000</v>
      </c>
    </row>
    <row r="139" spans="1:21" ht="22" customHeight="1" x14ac:dyDescent="0.3">
      <c r="A139" s="58">
        <v>11</v>
      </c>
      <c r="B139" s="59" t="s">
        <v>41</v>
      </c>
      <c r="C139" s="61">
        <f>K108</f>
        <v>0</v>
      </c>
      <c r="D139" s="60">
        <f t="shared" si="17"/>
        <v>0</v>
      </c>
      <c r="E139" s="60">
        <f t="shared" si="17"/>
        <v>0</v>
      </c>
      <c r="F139" s="60">
        <f t="shared" si="17"/>
        <v>0</v>
      </c>
      <c r="G139" s="65">
        <f>C139+E139-F139</f>
        <v>0</v>
      </c>
      <c r="H139" s="60">
        <f t="shared" si="18"/>
        <v>0</v>
      </c>
      <c r="I139" s="60">
        <f t="shared" si="18"/>
        <v>0</v>
      </c>
      <c r="J139" s="61">
        <f t="shared" si="18"/>
        <v>0</v>
      </c>
      <c r="K139" s="65">
        <f>SUM(H139:J139)</f>
        <v>0</v>
      </c>
      <c r="L139" s="61">
        <f t="shared" si="19"/>
        <v>0</v>
      </c>
      <c r="M139" s="94">
        <v>0</v>
      </c>
      <c r="N139" s="67"/>
      <c r="O139" s="61">
        <v>0</v>
      </c>
      <c r="P139" s="61">
        <f t="shared" si="20"/>
        <v>0</v>
      </c>
      <c r="Q139" s="68">
        <v>0</v>
      </c>
      <c r="R139" s="69"/>
      <c r="U139" s="4">
        <f t="shared" si="21"/>
        <v>0</v>
      </c>
    </row>
    <row r="142" spans="1:21" x14ac:dyDescent="0.3">
      <c r="O142" s="3" t="s">
        <v>59</v>
      </c>
    </row>
    <row r="145" spans="15:15" x14ac:dyDescent="0.3">
      <c r="O145" s="3" t="s">
        <v>60</v>
      </c>
    </row>
  </sheetData>
  <mergeCells count="132">
    <mergeCell ref="P126:P127"/>
    <mergeCell ref="Q126:Q127"/>
    <mergeCell ref="I125:I127"/>
    <mergeCell ref="J125:J127"/>
    <mergeCell ref="K125:K127"/>
    <mergeCell ref="L125:L127"/>
    <mergeCell ref="M125:M127"/>
    <mergeCell ref="O126:O127"/>
    <mergeCell ref="N123:N127"/>
    <mergeCell ref="O123:Q125"/>
    <mergeCell ref="R123:R127"/>
    <mergeCell ref="D124:G124"/>
    <mergeCell ref="H124:K124"/>
    <mergeCell ref="D125:D127"/>
    <mergeCell ref="E125:E127"/>
    <mergeCell ref="F125:F127"/>
    <mergeCell ref="G125:G127"/>
    <mergeCell ref="H125:H127"/>
    <mergeCell ref="P95:P96"/>
    <mergeCell ref="Q95:Q96"/>
    <mergeCell ref="A118:R118"/>
    <mergeCell ref="A119:R119"/>
    <mergeCell ref="A120:R120"/>
    <mergeCell ref="A123:A127"/>
    <mergeCell ref="B123:B127"/>
    <mergeCell ref="C123:C127"/>
    <mergeCell ref="D123:K123"/>
    <mergeCell ref="L123:M124"/>
    <mergeCell ref="I94:I96"/>
    <mergeCell ref="J94:J96"/>
    <mergeCell ref="K94:K96"/>
    <mergeCell ref="L94:L96"/>
    <mergeCell ref="M94:M96"/>
    <mergeCell ref="O95:O96"/>
    <mergeCell ref="N92:N96"/>
    <mergeCell ref="O92:Q94"/>
    <mergeCell ref="R92:R96"/>
    <mergeCell ref="D93:G93"/>
    <mergeCell ref="H93:K93"/>
    <mergeCell ref="D94:D96"/>
    <mergeCell ref="E94:E96"/>
    <mergeCell ref="F94:F96"/>
    <mergeCell ref="G94:G96"/>
    <mergeCell ref="H94:H96"/>
    <mergeCell ref="P66:P67"/>
    <mergeCell ref="Q66:Q67"/>
    <mergeCell ref="A88:R88"/>
    <mergeCell ref="A89:R89"/>
    <mergeCell ref="A90:R90"/>
    <mergeCell ref="A92:A96"/>
    <mergeCell ref="B92:B96"/>
    <mergeCell ref="C92:C96"/>
    <mergeCell ref="D92:K92"/>
    <mergeCell ref="L92:M93"/>
    <mergeCell ref="I65:I67"/>
    <mergeCell ref="J65:J67"/>
    <mergeCell ref="K65:K67"/>
    <mergeCell ref="L65:L67"/>
    <mergeCell ref="M65:M67"/>
    <mergeCell ref="O66:O67"/>
    <mergeCell ref="N63:N67"/>
    <mergeCell ref="O63:Q65"/>
    <mergeCell ref="R63:R67"/>
    <mergeCell ref="D64:G64"/>
    <mergeCell ref="H64:K64"/>
    <mergeCell ref="D65:D67"/>
    <mergeCell ref="E65:E67"/>
    <mergeCell ref="F65:F67"/>
    <mergeCell ref="G65:G67"/>
    <mergeCell ref="H65:H67"/>
    <mergeCell ref="P37:P38"/>
    <mergeCell ref="Q37:Q38"/>
    <mergeCell ref="A59:R59"/>
    <mergeCell ref="A60:R60"/>
    <mergeCell ref="A61:R61"/>
    <mergeCell ref="A63:A67"/>
    <mergeCell ref="B63:B67"/>
    <mergeCell ref="C63:C67"/>
    <mergeCell ref="D63:K63"/>
    <mergeCell ref="L63:M64"/>
    <mergeCell ref="I36:I38"/>
    <mergeCell ref="J36:J38"/>
    <mergeCell ref="K36:K38"/>
    <mergeCell ref="L36:L38"/>
    <mergeCell ref="M36:M38"/>
    <mergeCell ref="O37:O38"/>
    <mergeCell ref="R34:R38"/>
    <mergeCell ref="T34:T38"/>
    <mergeCell ref="U34:U38"/>
    <mergeCell ref="D35:G35"/>
    <mergeCell ref="H35:K35"/>
    <mergeCell ref="D36:D38"/>
    <mergeCell ref="E36:E38"/>
    <mergeCell ref="F36:F38"/>
    <mergeCell ref="G36:G38"/>
    <mergeCell ref="H36:H38"/>
    <mergeCell ref="A30:R30"/>
    <mergeCell ref="A31:R31"/>
    <mergeCell ref="A32:R32"/>
    <mergeCell ref="A34:A38"/>
    <mergeCell ref="B34:B38"/>
    <mergeCell ref="C34:C38"/>
    <mergeCell ref="D34:K34"/>
    <mergeCell ref="L34:M35"/>
    <mergeCell ref="N34:N38"/>
    <mergeCell ref="O34:Q36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" right="0.43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</vt:lpstr>
      <vt:lpstr>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2025-01-31T14:27:53Z</dcterms:created>
  <dcterms:modified xsi:type="dcterms:W3CDTF">2025-01-31T14:28:23Z</dcterms:modified>
</cp:coreProperties>
</file>