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V23" i="1" l="1"/>
  <c r="U23" i="1"/>
  <c r="T23" i="1"/>
  <c r="S23" i="1"/>
  <c r="Q23" i="1"/>
  <c r="P23" i="1"/>
  <c r="O23" i="1"/>
  <c r="N23" i="1"/>
  <c r="L23" i="1"/>
  <c r="K23" i="1"/>
  <c r="J23" i="1"/>
  <c r="I23" i="1"/>
  <c r="G23" i="1"/>
  <c r="F23" i="1"/>
  <c r="E23" i="1"/>
  <c r="D23" i="1"/>
  <c r="B23" i="1"/>
  <c r="V22" i="1"/>
  <c r="U22" i="1"/>
  <c r="T22" i="1"/>
  <c r="S22" i="1"/>
  <c r="Q22" i="1"/>
  <c r="P22" i="1"/>
  <c r="O22" i="1"/>
  <c r="N22" i="1"/>
  <c r="L22" i="1"/>
  <c r="K22" i="1"/>
  <c r="J22" i="1"/>
  <c r="I22" i="1"/>
  <c r="G22" i="1"/>
  <c r="F22" i="1"/>
  <c r="E22" i="1"/>
  <c r="D22" i="1"/>
  <c r="B22" i="1"/>
  <c r="V21" i="1"/>
  <c r="U21" i="1"/>
  <c r="T21" i="1"/>
  <c r="S21" i="1"/>
  <c r="Q21" i="1"/>
  <c r="P21" i="1"/>
  <c r="O21" i="1"/>
  <c r="N21" i="1"/>
  <c r="L21" i="1"/>
  <c r="K21" i="1"/>
  <c r="J21" i="1"/>
  <c r="I21" i="1"/>
  <c r="G21" i="1"/>
  <c r="F21" i="1"/>
  <c r="E21" i="1"/>
  <c r="D21" i="1"/>
  <c r="B21" i="1"/>
  <c r="V20" i="1"/>
  <c r="U20" i="1"/>
  <c r="T20" i="1"/>
  <c r="S20" i="1"/>
  <c r="Q20" i="1"/>
  <c r="P20" i="1"/>
  <c r="O20" i="1"/>
  <c r="N20" i="1"/>
  <c r="L20" i="1"/>
  <c r="K20" i="1"/>
  <c r="J20" i="1"/>
  <c r="I20" i="1"/>
  <c r="G20" i="1"/>
  <c r="F20" i="1"/>
  <c r="E20" i="1"/>
  <c r="D20" i="1"/>
  <c r="B20" i="1"/>
  <c r="V19" i="1"/>
  <c r="U19" i="1"/>
  <c r="T19" i="1"/>
  <c r="S19" i="1"/>
  <c r="Q19" i="1"/>
  <c r="P19" i="1"/>
  <c r="O19" i="1"/>
  <c r="N19" i="1"/>
  <c r="L19" i="1"/>
  <c r="K19" i="1"/>
  <c r="J19" i="1"/>
  <c r="I19" i="1"/>
  <c r="G19" i="1"/>
  <c r="F19" i="1"/>
  <c r="E19" i="1"/>
  <c r="D19" i="1"/>
  <c r="B19" i="1"/>
  <c r="V18" i="1"/>
  <c r="U18" i="1"/>
  <c r="T18" i="1"/>
  <c r="S18" i="1"/>
  <c r="Q18" i="1"/>
  <c r="P18" i="1"/>
  <c r="O18" i="1"/>
  <c r="N18" i="1"/>
  <c r="L18" i="1"/>
  <c r="K18" i="1"/>
  <c r="J18" i="1"/>
  <c r="I18" i="1"/>
  <c r="G18" i="1"/>
  <c r="F18" i="1"/>
  <c r="E18" i="1"/>
  <c r="D18" i="1"/>
  <c r="B18" i="1"/>
  <c r="V17" i="1"/>
  <c r="U17" i="1"/>
  <c r="T17" i="1"/>
  <c r="S17" i="1"/>
  <c r="Q17" i="1"/>
  <c r="P17" i="1"/>
  <c r="O17" i="1"/>
  <c r="N17" i="1"/>
  <c r="L17" i="1"/>
  <c r="K17" i="1"/>
  <c r="J17" i="1"/>
  <c r="I17" i="1"/>
  <c r="G17" i="1"/>
  <c r="F17" i="1"/>
  <c r="E17" i="1"/>
  <c r="D17" i="1"/>
  <c r="B17" i="1"/>
  <c r="V16" i="1"/>
  <c r="U16" i="1"/>
  <c r="T16" i="1"/>
  <c r="S16" i="1"/>
  <c r="Q16" i="1"/>
  <c r="P16" i="1"/>
  <c r="O16" i="1"/>
  <c r="N16" i="1"/>
  <c r="L16" i="1"/>
  <c r="K16" i="1"/>
  <c r="J16" i="1"/>
  <c r="I16" i="1"/>
  <c r="G16" i="1"/>
  <c r="F16" i="1"/>
  <c r="E16" i="1"/>
  <c r="D16" i="1"/>
  <c r="B16" i="1"/>
  <c r="V15" i="1"/>
  <c r="U15" i="1"/>
  <c r="T15" i="1"/>
  <c r="S15" i="1"/>
  <c r="Q15" i="1"/>
  <c r="P15" i="1"/>
  <c r="O15" i="1"/>
  <c r="N15" i="1"/>
  <c r="L15" i="1"/>
  <c r="K15" i="1"/>
  <c r="J15" i="1"/>
  <c r="I15" i="1"/>
  <c r="G15" i="1"/>
  <c r="F15" i="1"/>
  <c r="E15" i="1"/>
  <c r="D15" i="1"/>
  <c r="B15" i="1"/>
  <c r="V14" i="1"/>
  <c r="U14" i="1"/>
  <c r="T14" i="1"/>
  <c r="S14" i="1"/>
  <c r="Q14" i="1"/>
  <c r="P14" i="1"/>
  <c r="O14" i="1"/>
  <c r="N14" i="1"/>
  <c r="L14" i="1"/>
  <c r="K14" i="1"/>
  <c r="J14" i="1"/>
  <c r="I14" i="1"/>
  <c r="G14" i="1"/>
  <c r="F14" i="1"/>
  <c r="E14" i="1"/>
  <c r="D14" i="1"/>
  <c r="B14" i="1"/>
  <c r="V13" i="1"/>
  <c r="U13" i="1"/>
  <c r="T13" i="1"/>
  <c r="S13" i="1"/>
  <c r="Q13" i="1"/>
  <c r="P13" i="1"/>
  <c r="O13" i="1"/>
  <c r="N13" i="1"/>
  <c r="L13" i="1"/>
  <c r="K13" i="1"/>
  <c r="J13" i="1"/>
  <c r="I13" i="1"/>
  <c r="G13" i="1"/>
  <c r="F13" i="1"/>
  <c r="E13" i="1"/>
  <c r="D13" i="1"/>
  <c r="B13" i="1"/>
  <c r="V12" i="1"/>
  <c r="U12" i="1"/>
  <c r="T12" i="1"/>
  <c r="S12" i="1"/>
  <c r="Q12" i="1"/>
  <c r="P12" i="1"/>
  <c r="O12" i="1"/>
  <c r="N12" i="1"/>
  <c r="L12" i="1"/>
  <c r="K12" i="1"/>
  <c r="J12" i="1"/>
  <c r="I12" i="1"/>
  <c r="G12" i="1"/>
  <c r="F12" i="1"/>
  <c r="E12" i="1"/>
  <c r="D12" i="1"/>
  <c r="B12" i="1"/>
  <c r="V11" i="1"/>
  <c r="U11" i="1"/>
  <c r="T11" i="1"/>
  <c r="S11" i="1"/>
  <c r="Q11" i="1"/>
  <c r="P11" i="1"/>
  <c r="O11" i="1"/>
  <c r="N11" i="1"/>
  <c r="L11" i="1"/>
  <c r="K11" i="1"/>
  <c r="J11" i="1"/>
  <c r="I11" i="1"/>
  <c r="G11" i="1"/>
  <c r="F11" i="1"/>
  <c r="E11" i="1"/>
  <c r="D11" i="1"/>
  <c r="B11" i="1"/>
  <c r="V10" i="1"/>
  <c r="U10" i="1"/>
  <c r="T10" i="1"/>
  <c r="S10" i="1"/>
  <c r="Q10" i="1"/>
  <c r="P10" i="1"/>
  <c r="O10" i="1"/>
  <c r="N10" i="1"/>
  <c r="L10" i="1"/>
  <c r="K10" i="1"/>
  <c r="J10" i="1"/>
  <c r="I10" i="1"/>
  <c r="G10" i="1"/>
  <c r="F10" i="1"/>
  <c r="E10" i="1"/>
  <c r="D10" i="1"/>
  <c r="B10" i="1"/>
  <c r="V9" i="1"/>
  <c r="U9" i="1"/>
  <c r="T9" i="1"/>
  <c r="S9" i="1"/>
  <c r="Q9" i="1"/>
  <c r="P9" i="1"/>
  <c r="O9" i="1"/>
  <c r="N9" i="1"/>
  <c r="L9" i="1"/>
  <c r="K9" i="1"/>
  <c r="J9" i="1"/>
  <c r="I9" i="1"/>
  <c r="G9" i="1"/>
  <c r="F9" i="1"/>
  <c r="E9" i="1"/>
  <c r="D9" i="1"/>
  <c r="B9" i="1"/>
  <c r="V8" i="1"/>
  <c r="V24" i="1" s="1"/>
  <c r="U8" i="1"/>
  <c r="U24" i="1" s="1"/>
  <c r="T8" i="1"/>
  <c r="T24" i="1" s="1"/>
  <c r="S8" i="1"/>
  <c r="Q8" i="1"/>
  <c r="Q24" i="1" s="1"/>
  <c r="P8" i="1"/>
  <c r="P24" i="1" s="1"/>
  <c r="O8" i="1"/>
  <c r="O24" i="1" s="1"/>
  <c r="N8" i="1"/>
  <c r="L8" i="1"/>
  <c r="L24" i="1" s="1"/>
  <c r="K8" i="1"/>
  <c r="K24" i="1" s="1"/>
  <c r="J8" i="1"/>
  <c r="J24" i="1" s="1"/>
  <c r="I8" i="1"/>
  <c r="G8" i="1"/>
  <c r="G24" i="1" s="1"/>
  <c r="F8" i="1"/>
  <c r="F24" i="1" s="1"/>
  <c r="E8" i="1"/>
  <c r="E24" i="1" s="1"/>
  <c r="D8" i="1"/>
  <c r="D24" i="1" s="1"/>
  <c r="B8" i="1"/>
  <c r="H9" i="1" l="1"/>
  <c r="X9" i="1" s="1"/>
  <c r="M9" i="1"/>
  <c r="R9" i="1"/>
  <c r="W9" i="1"/>
  <c r="H13" i="1"/>
  <c r="X13" i="1" s="1"/>
  <c r="M13" i="1"/>
  <c r="R13" i="1"/>
  <c r="W13" i="1"/>
  <c r="H19" i="1"/>
  <c r="X19" i="1" s="1"/>
  <c r="M19" i="1"/>
  <c r="R19" i="1"/>
  <c r="W19" i="1"/>
  <c r="H23" i="1"/>
  <c r="M23" i="1"/>
  <c r="H11" i="1"/>
  <c r="M11" i="1"/>
  <c r="R11" i="1"/>
  <c r="W11" i="1"/>
  <c r="H15" i="1"/>
  <c r="M15" i="1"/>
  <c r="R15" i="1"/>
  <c r="W15" i="1"/>
  <c r="R23" i="1"/>
  <c r="W23" i="1"/>
  <c r="M8" i="1"/>
  <c r="R8" i="1"/>
  <c r="W8" i="1"/>
  <c r="H12" i="1"/>
  <c r="M12" i="1"/>
  <c r="R12" i="1"/>
  <c r="W12" i="1"/>
  <c r="H16" i="1"/>
  <c r="M16" i="1"/>
  <c r="R16" i="1"/>
  <c r="W16" i="1"/>
  <c r="H20" i="1"/>
  <c r="M20" i="1"/>
  <c r="R20" i="1"/>
  <c r="W20" i="1"/>
  <c r="H17" i="1"/>
  <c r="M17" i="1"/>
  <c r="R17" i="1"/>
  <c r="W17" i="1"/>
  <c r="H21" i="1"/>
  <c r="M21" i="1"/>
  <c r="R21" i="1"/>
  <c r="W21" i="1"/>
  <c r="H10" i="1"/>
  <c r="M10" i="1"/>
  <c r="R10" i="1"/>
  <c r="W10" i="1"/>
  <c r="H14" i="1"/>
  <c r="M14" i="1"/>
  <c r="R14" i="1"/>
  <c r="W14" i="1"/>
  <c r="H18" i="1"/>
  <c r="M18" i="1"/>
  <c r="R18" i="1"/>
  <c r="W18" i="1"/>
  <c r="H22" i="1"/>
  <c r="M22" i="1"/>
  <c r="R22" i="1"/>
  <c r="W22" i="1"/>
  <c r="H8" i="1"/>
  <c r="I24" i="1"/>
  <c r="N24" i="1"/>
  <c r="S24" i="1"/>
  <c r="R24" i="1" l="1"/>
  <c r="M24" i="1"/>
  <c r="W24" i="1"/>
  <c r="X23" i="1"/>
  <c r="X15" i="1"/>
  <c r="X11" i="1"/>
  <c r="X22" i="1"/>
  <c r="X18" i="1"/>
  <c r="X14" i="1"/>
  <c r="X10" i="1"/>
  <c r="X21" i="1"/>
  <c r="X17" i="1"/>
  <c r="X20" i="1"/>
  <c r="X16" i="1"/>
  <c r="X12" i="1"/>
  <c r="H24" i="1"/>
  <c r="X8" i="1"/>
  <c r="X24" i="1" l="1"/>
</calcChain>
</file>

<file path=xl/sharedStrings.xml><?xml version="1.0" encoding="utf-8"?>
<sst xmlns="http://schemas.openxmlformats.org/spreadsheetml/2006/main" count="47" uniqueCount="44">
  <si>
    <t>NO</t>
  </si>
  <si>
    <t>JENIS PENDIDIKAN</t>
  </si>
  <si>
    <t>PATTALLASSANG</t>
  </si>
  <si>
    <t>ORO</t>
  </si>
  <si>
    <t>BAJIMINASA</t>
  </si>
  <si>
    <t>MATILU</t>
  </si>
  <si>
    <t>TOTAL</t>
  </si>
  <si>
    <t>001</t>
  </si>
  <si>
    <t>002</t>
  </si>
  <si>
    <t>003</t>
  </si>
  <si>
    <t>004</t>
  </si>
  <si>
    <t>JML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</si>
  <si>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</si>
  <si>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</si>
  <si>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</si>
  <si>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</si>
  <si>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</si>
  <si>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</si>
  <si>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</si>
  <si>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</si>
  <si>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</si>
  <si>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</si>
  <si>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</si>
  <si>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</si>
  <si>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Belum masuk TK/Kelompok Bermain</t>
  </si>
  <si>
    <t>Sedang S-1/sederajat</t>
  </si>
  <si>
    <t>Sedang SD/sederajat</t>
  </si>
  <si>
    <t>Sedang SLTA/sederajat</t>
  </si>
  <si>
    <t>Sedang SLTP/Sederajat</t>
  </si>
  <si>
    <t>Sedang TK/Kelompok Bermain</t>
  </si>
  <si>
    <t>Tamat D-1/sederajat</t>
  </si>
  <si>
    <t>Tamat D-2/sederajat</t>
  </si>
  <si>
    <t>Tamat D-3/sederajat</t>
  </si>
  <si>
    <t>Tamat D-4/sederajat</t>
  </si>
  <si>
    <t>Tamat S-1/sederajat</t>
  </si>
  <si>
    <t>Tamat SD/sederajat</t>
  </si>
  <si>
    <t>Tamat SLTA/sederajat</t>
  </si>
  <si>
    <t>Tamat SLTP/sederajat</t>
  </si>
  <si>
    <t>Tidak pernah sekolah</t>
  </si>
  <si>
    <t>Tidak tamat SD/sederajat</t>
  </si>
  <si>
    <t>JUMLAH</t>
  </si>
  <si>
    <t>REKAP PENDUDUK BERDASARKAN PENDIDIKAN</t>
  </si>
  <si>
    <t>PERIODE JULI 2026</t>
  </si>
  <si>
    <t>DESA ORO GADING KECAMATAN KINDANG KABUPATEN BULUKUMBA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</si>
</sst>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quotePrefix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DESA/JOBDES%20OPERATOR/DDK%20TERPADU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KEPALA KELUARGA"/>
      <sheetName val="REKAP KK"/>
      <sheetName val="STATUS RUMAH"/>
      <sheetName val="AKSES LISTRIK"/>
      <sheetName val="SANITASI"/>
      <sheetName val="STATUS BANSOS"/>
      <sheetName val="KENDARAAN"/>
      <sheetName val="ASET EKONOMI"/>
      <sheetName val="PENGHASILAN"/>
      <sheetName val="STATUS KELUARGA"/>
      <sheetName val="PENDUDUK"/>
      <sheetName val="REKAP PENDUDUK"/>
      <sheetName val="PENDIDIKAN"/>
      <sheetName val="PEKERJAAN"/>
      <sheetName val="USIA"/>
      <sheetName val="STATUS PERKAWINAN"/>
      <sheetName val="KEPEMILIKAN BPJ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C9" t="str">
            <v>RT</v>
          </cell>
          <cell r="T9" t="str">
            <v>Pendidikan</v>
          </cell>
        </row>
        <row r="10">
          <cell r="C10">
            <v>1</v>
          </cell>
          <cell r="T10" t="str">
            <v>Tamat SLTA/sederajat</v>
          </cell>
        </row>
        <row r="11">
          <cell r="C11">
            <v>1</v>
          </cell>
          <cell r="T11" t="str">
            <v>Tamat D-3/sederajat</v>
          </cell>
        </row>
        <row r="12">
          <cell r="C12">
            <v>1</v>
          </cell>
          <cell r="T12" t="str">
            <v>Sedang S-1/sederajat</v>
          </cell>
        </row>
        <row r="13">
          <cell r="C13">
            <v>1</v>
          </cell>
          <cell r="T13" t="str">
            <v>Sedang S-1/sederajat</v>
          </cell>
        </row>
        <row r="14">
          <cell r="C14">
            <v>1</v>
          </cell>
          <cell r="T14" t="str">
            <v>Tamat SLTP/sederajat</v>
          </cell>
        </row>
        <row r="15">
          <cell r="C15">
            <v>1</v>
          </cell>
          <cell r="T15" t="str">
            <v>Tamat SLTA/sederajat</v>
          </cell>
        </row>
        <row r="16">
          <cell r="C16">
            <v>1</v>
          </cell>
          <cell r="T16" t="str">
            <v>Sedang SLTP/Sederajat</v>
          </cell>
        </row>
        <row r="17">
          <cell r="C17">
            <v>1</v>
          </cell>
          <cell r="T17" t="str">
            <v>Tamat SD/sederajat</v>
          </cell>
        </row>
        <row r="18">
          <cell r="C18">
            <v>1</v>
          </cell>
          <cell r="T18" t="str">
            <v>Tamat SLTP/sederajat</v>
          </cell>
        </row>
        <row r="19">
          <cell r="C19">
            <v>1</v>
          </cell>
          <cell r="T19" t="str">
            <v>Sedang TK/Kelompok Bermain</v>
          </cell>
        </row>
        <row r="20">
          <cell r="C20">
            <v>1</v>
          </cell>
          <cell r="T20" t="str">
            <v>Tamat SD/sederajat</v>
          </cell>
        </row>
        <row r="21">
          <cell r="C21">
            <v>1</v>
          </cell>
          <cell r="T21" t="str">
            <v>Tamat SLTA/sederajat</v>
          </cell>
        </row>
        <row r="22">
          <cell r="C22">
            <v>1</v>
          </cell>
          <cell r="T22" t="str">
            <v>Sedang TK/Kelompok Bermain</v>
          </cell>
        </row>
        <row r="23">
          <cell r="C23">
            <v>1</v>
          </cell>
          <cell r="T23" t="str">
            <v>Tidak tamat SD/sederajat</v>
          </cell>
        </row>
        <row r="24">
          <cell r="C24">
            <v>1</v>
          </cell>
          <cell r="T24" t="str">
            <v>Tidak tamat SD/sederajat</v>
          </cell>
        </row>
        <row r="25">
          <cell r="C25">
            <v>1</v>
          </cell>
          <cell r="T25" t="str">
            <v>Tamat SD/sederajat</v>
          </cell>
        </row>
        <row r="26">
          <cell r="C26">
            <v>1</v>
          </cell>
          <cell r="T26" t="str">
            <v>Tamat SLTA/sederajat</v>
          </cell>
        </row>
        <row r="27">
          <cell r="C27">
            <v>1</v>
          </cell>
          <cell r="T27" t="str">
            <v>Tamat SLTA/sederajat</v>
          </cell>
        </row>
        <row r="28">
          <cell r="C28">
            <v>1</v>
          </cell>
          <cell r="T28" t="str">
            <v>Tidak tamat SD/sederajat</v>
          </cell>
        </row>
        <row r="29">
          <cell r="C29">
            <v>1</v>
          </cell>
          <cell r="T29" t="str">
            <v>Tidak tamat SD/sederajat</v>
          </cell>
        </row>
        <row r="30">
          <cell r="C30">
            <v>1</v>
          </cell>
          <cell r="T30" t="str">
            <v>Tamat S-1/sederajat</v>
          </cell>
        </row>
        <row r="31">
          <cell r="C31">
            <v>1</v>
          </cell>
          <cell r="T31" t="str">
            <v>Tamat S-1/sederajat</v>
          </cell>
        </row>
        <row r="32">
          <cell r="C32">
            <v>1</v>
          </cell>
          <cell r="T32" t="str">
            <v>Sedang SLTP/Sederajat</v>
          </cell>
        </row>
        <row r="33">
          <cell r="C33">
            <v>1</v>
          </cell>
          <cell r="T33" t="str">
            <v>Tamat SLTP/sederajat</v>
          </cell>
        </row>
        <row r="34">
          <cell r="C34">
            <v>1</v>
          </cell>
          <cell r="T34" t="str">
            <v>Tamat SLTA/sederajat</v>
          </cell>
        </row>
        <row r="35">
          <cell r="C35">
            <v>1</v>
          </cell>
          <cell r="T35" t="str">
            <v>Sedang SLTA/sederajat</v>
          </cell>
        </row>
        <row r="36">
          <cell r="C36">
            <v>1</v>
          </cell>
          <cell r="T36" t="str">
            <v>Sedang SD/sederajat</v>
          </cell>
        </row>
        <row r="37">
          <cell r="C37">
            <v>1</v>
          </cell>
          <cell r="T37" t="str">
            <v>Tidak tamat SD/sederajat</v>
          </cell>
        </row>
        <row r="38">
          <cell r="C38">
            <v>1</v>
          </cell>
          <cell r="T38" t="str">
            <v>Tidak tamat SD/sederajat</v>
          </cell>
        </row>
        <row r="39">
          <cell r="C39">
            <v>1</v>
          </cell>
          <cell r="T39" t="str">
            <v>Tamat S-1/sederajat</v>
          </cell>
        </row>
        <row r="40">
          <cell r="C40">
            <v>1</v>
          </cell>
          <cell r="T40" t="str">
            <v>Tamat S-1/sederajat</v>
          </cell>
        </row>
        <row r="41">
          <cell r="C41">
            <v>1</v>
          </cell>
          <cell r="T41" t="str">
            <v>Tidak tamat SD/sederajat</v>
          </cell>
        </row>
        <row r="42">
          <cell r="C42">
            <v>1</v>
          </cell>
          <cell r="T42" t="str">
            <v>Tamat SD/sederajat</v>
          </cell>
        </row>
        <row r="43">
          <cell r="C43">
            <v>1</v>
          </cell>
          <cell r="T43" t="str">
            <v>Tidak tamat SD/sederajat</v>
          </cell>
        </row>
        <row r="44">
          <cell r="C44">
            <v>1</v>
          </cell>
          <cell r="T44" t="str">
            <v>Tamat SLTA/sederajat</v>
          </cell>
        </row>
        <row r="45">
          <cell r="C45">
            <v>1</v>
          </cell>
          <cell r="T45" t="str">
            <v>Tamat SLTA/sederajat</v>
          </cell>
        </row>
        <row r="46">
          <cell r="C46">
            <v>1</v>
          </cell>
          <cell r="T46" t="str">
            <v>Tamat SLTA/sederajat</v>
          </cell>
        </row>
        <row r="47">
          <cell r="C47">
            <v>1</v>
          </cell>
          <cell r="T47" t="str">
            <v>Tamat SLTA/sederajat</v>
          </cell>
        </row>
        <row r="48">
          <cell r="C48">
            <v>1</v>
          </cell>
          <cell r="T48" t="str">
            <v>Sedang SD/sederajat</v>
          </cell>
        </row>
        <row r="49">
          <cell r="C49">
            <v>1</v>
          </cell>
          <cell r="T49" t="str">
            <v>Belum masuk TK/Kelompok Bermain</v>
          </cell>
        </row>
        <row r="50">
          <cell r="C50">
            <v>1</v>
          </cell>
          <cell r="T50" t="str">
            <v>Tidak tamat SD/sederajat</v>
          </cell>
        </row>
        <row r="51">
          <cell r="C51">
            <v>1</v>
          </cell>
          <cell r="T51" t="str">
            <v>Tamat SLTP/sederajat</v>
          </cell>
        </row>
        <row r="52">
          <cell r="C52">
            <v>1</v>
          </cell>
          <cell r="T52" t="str">
            <v>Tidak tamat SD/sederajat</v>
          </cell>
        </row>
        <row r="53">
          <cell r="C53">
            <v>1</v>
          </cell>
          <cell r="T53" t="str">
            <v>Tamat SD/sederajat</v>
          </cell>
        </row>
        <row r="54">
          <cell r="C54">
            <v>1</v>
          </cell>
          <cell r="T54" t="str">
            <v>Tamat SLTA/sederajat</v>
          </cell>
        </row>
        <row r="55">
          <cell r="C55">
            <v>1</v>
          </cell>
          <cell r="T55" t="str">
            <v>Sedang TK/Kelompok Bermain</v>
          </cell>
        </row>
        <row r="56">
          <cell r="C56">
            <v>1</v>
          </cell>
          <cell r="T56" t="str">
            <v>Tidak tamat SD/sederajat</v>
          </cell>
        </row>
        <row r="57">
          <cell r="C57">
            <v>1</v>
          </cell>
          <cell r="T57" t="str">
            <v>Tamat SLTA/sederajat</v>
          </cell>
        </row>
        <row r="58">
          <cell r="C58">
            <v>1</v>
          </cell>
          <cell r="T58" t="str">
            <v>Tamat SLTA/sederajat</v>
          </cell>
        </row>
        <row r="59">
          <cell r="C59">
            <v>1</v>
          </cell>
          <cell r="T59" t="str">
            <v>Tamat SLTA/sederajat</v>
          </cell>
        </row>
        <row r="60">
          <cell r="C60">
            <v>1</v>
          </cell>
          <cell r="T60" t="str">
            <v>Tamat SLTA/sederajat</v>
          </cell>
        </row>
        <row r="61">
          <cell r="C61">
            <v>1</v>
          </cell>
          <cell r="T61" t="str">
            <v>Belum masuk TK/Kelompok Bermain</v>
          </cell>
        </row>
        <row r="62">
          <cell r="C62">
            <v>1</v>
          </cell>
          <cell r="T62" t="str">
            <v>Tamat SLTP/sederajat</v>
          </cell>
        </row>
        <row r="63">
          <cell r="C63">
            <v>1</v>
          </cell>
          <cell r="T63" t="str">
            <v>Tamat SLTP/sederajat</v>
          </cell>
        </row>
        <row r="64">
          <cell r="C64">
            <v>1</v>
          </cell>
          <cell r="T64" t="str">
            <v>Sedang S-1/sederajat</v>
          </cell>
        </row>
        <row r="65">
          <cell r="C65">
            <v>1</v>
          </cell>
          <cell r="T65" t="str">
            <v>Sedang SLTA/sederajat</v>
          </cell>
        </row>
        <row r="66">
          <cell r="C66">
            <v>1</v>
          </cell>
          <cell r="T66" t="str">
            <v>Tamat SLTP/sederajat</v>
          </cell>
        </row>
        <row r="67">
          <cell r="C67">
            <v>1</v>
          </cell>
          <cell r="T67" t="str">
            <v>Tamat SLTP/sederajat</v>
          </cell>
        </row>
        <row r="68">
          <cell r="C68">
            <v>1</v>
          </cell>
          <cell r="T68" t="str">
            <v>Tamat SLTP/sederajat</v>
          </cell>
        </row>
        <row r="69">
          <cell r="C69">
            <v>1</v>
          </cell>
          <cell r="T69" t="str">
            <v>Tamat SLTP/sederajat</v>
          </cell>
        </row>
        <row r="70">
          <cell r="C70">
            <v>1</v>
          </cell>
          <cell r="T70" t="str">
            <v>Sedang TK/Kelompok Bermain</v>
          </cell>
        </row>
        <row r="71">
          <cell r="C71">
            <v>1</v>
          </cell>
          <cell r="T71" t="str">
            <v>Belum masuk TK/Kelompok Bermain</v>
          </cell>
        </row>
        <row r="72">
          <cell r="C72">
            <v>1</v>
          </cell>
          <cell r="T72" t="str">
            <v>Tidak tamat SD/sederajat</v>
          </cell>
        </row>
        <row r="73">
          <cell r="C73">
            <v>1</v>
          </cell>
          <cell r="T73" t="str">
            <v>Tamat SD/sederajat</v>
          </cell>
        </row>
        <row r="74">
          <cell r="C74">
            <v>1</v>
          </cell>
          <cell r="T74" t="str">
            <v>Tidak tamat SD/sederajat</v>
          </cell>
        </row>
        <row r="75">
          <cell r="C75">
            <v>1</v>
          </cell>
          <cell r="T75" t="str">
            <v>Tamat SLTP/sederajat</v>
          </cell>
        </row>
        <row r="76">
          <cell r="C76">
            <v>1</v>
          </cell>
          <cell r="T76" t="str">
            <v>Tamat SLTA/sederajat</v>
          </cell>
        </row>
        <row r="77">
          <cell r="C77">
            <v>1</v>
          </cell>
          <cell r="T77" t="str">
            <v>Tamat SLTA/sederajat</v>
          </cell>
        </row>
        <row r="78">
          <cell r="C78">
            <v>1</v>
          </cell>
          <cell r="T78" t="str">
            <v>Tamat SLTA/sederajat</v>
          </cell>
        </row>
        <row r="79">
          <cell r="C79">
            <v>1</v>
          </cell>
          <cell r="T79" t="str">
            <v>Sedang S-1/sederajat</v>
          </cell>
        </row>
        <row r="80">
          <cell r="C80">
            <v>1</v>
          </cell>
          <cell r="T80" t="str">
            <v>Tamat SLTA/sederajat</v>
          </cell>
        </row>
        <row r="81">
          <cell r="C81">
            <v>1</v>
          </cell>
          <cell r="T81" t="str">
            <v>Tamat SLTA/sederajat</v>
          </cell>
        </row>
        <row r="82">
          <cell r="C82">
            <v>1</v>
          </cell>
          <cell r="T82" t="str">
            <v>Sedang TK/Kelompok Bermain</v>
          </cell>
        </row>
        <row r="83">
          <cell r="C83">
            <v>1</v>
          </cell>
          <cell r="T83" t="str">
            <v>Tamat SLTA/sederajat</v>
          </cell>
        </row>
        <row r="84">
          <cell r="C84">
            <v>1</v>
          </cell>
          <cell r="T84" t="str">
            <v>Tamat D-3/sederajat</v>
          </cell>
        </row>
        <row r="85">
          <cell r="C85">
            <v>1</v>
          </cell>
          <cell r="T85" t="str">
            <v>Sedang SD/sederajat</v>
          </cell>
        </row>
        <row r="86">
          <cell r="C86">
            <v>1</v>
          </cell>
          <cell r="T86" t="str">
            <v>Belum masuk TK/Kelompok Bermain</v>
          </cell>
        </row>
        <row r="87">
          <cell r="C87">
            <v>1</v>
          </cell>
          <cell r="T87" t="str">
            <v>Tidak tamat SD/sederajat</v>
          </cell>
        </row>
        <row r="88">
          <cell r="C88">
            <v>1</v>
          </cell>
          <cell r="T88" t="str">
            <v>Tamat SD/sederajat</v>
          </cell>
        </row>
        <row r="89">
          <cell r="C89">
            <v>1</v>
          </cell>
          <cell r="T89" t="str">
            <v>Tidak tamat SD/sederajat</v>
          </cell>
        </row>
        <row r="90">
          <cell r="C90">
            <v>1</v>
          </cell>
          <cell r="T90" t="str">
            <v>Tidak tamat SD/sederajat</v>
          </cell>
        </row>
        <row r="91">
          <cell r="C91">
            <v>1</v>
          </cell>
          <cell r="T91" t="str">
            <v>Tidak tamat SD/sederajat</v>
          </cell>
        </row>
        <row r="92">
          <cell r="C92">
            <v>1</v>
          </cell>
          <cell r="T92" t="str">
            <v>Tamat SLTA/sederajat</v>
          </cell>
        </row>
        <row r="93">
          <cell r="C93">
            <v>1</v>
          </cell>
          <cell r="T93" t="str">
            <v>Tamat SLTA/sederajat</v>
          </cell>
        </row>
        <row r="94">
          <cell r="C94">
            <v>1</v>
          </cell>
          <cell r="T94" t="str">
            <v>Tamat SLTP/sederajat</v>
          </cell>
        </row>
        <row r="95">
          <cell r="C95">
            <v>1</v>
          </cell>
          <cell r="T95" t="str">
            <v>Tamat SLTP/sederajat</v>
          </cell>
        </row>
        <row r="96">
          <cell r="C96">
            <v>1</v>
          </cell>
          <cell r="T96" t="str">
            <v>Tamat SLTA/sederajat</v>
          </cell>
        </row>
        <row r="97">
          <cell r="C97">
            <v>1</v>
          </cell>
          <cell r="T97" t="str">
            <v>Sedang SLTP/Sederajat</v>
          </cell>
        </row>
        <row r="98">
          <cell r="C98">
            <v>1</v>
          </cell>
          <cell r="T98" t="str">
            <v>Tamat S-1/sederajat</v>
          </cell>
        </row>
        <row r="99">
          <cell r="C99">
            <v>1</v>
          </cell>
          <cell r="T99" t="str">
            <v>Tamat S-1/sederajat</v>
          </cell>
        </row>
        <row r="100">
          <cell r="C100">
            <v>1</v>
          </cell>
          <cell r="T100" t="str">
            <v>Sedang SD/sederajat</v>
          </cell>
        </row>
        <row r="101">
          <cell r="C101">
            <v>1</v>
          </cell>
          <cell r="T101" t="str">
            <v>Belum masuk TK/Kelompok Bermain</v>
          </cell>
        </row>
        <row r="102">
          <cell r="C102">
            <v>1</v>
          </cell>
          <cell r="T102" t="str">
            <v>Tamat SD/sederajat</v>
          </cell>
        </row>
        <row r="103">
          <cell r="C103">
            <v>1</v>
          </cell>
          <cell r="T103" t="str">
            <v>Tidak tamat SD/sederajat</v>
          </cell>
        </row>
        <row r="104">
          <cell r="C104">
            <v>1</v>
          </cell>
          <cell r="T104" t="str">
            <v>Tidak tamat SD/sederajat</v>
          </cell>
        </row>
        <row r="105">
          <cell r="C105">
            <v>1</v>
          </cell>
          <cell r="T105" t="str">
            <v>Tamat SLTP/sederajat</v>
          </cell>
        </row>
        <row r="106">
          <cell r="C106">
            <v>1</v>
          </cell>
          <cell r="T106" t="str">
            <v>Tamat SLTA/sederajat</v>
          </cell>
        </row>
        <row r="107">
          <cell r="C107">
            <v>1</v>
          </cell>
          <cell r="T107" t="str">
            <v>Tamat SLTA/sederajat</v>
          </cell>
        </row>
        <row r="108">
          <cell r="C108">
            <v>1</v>
          </cell>
          <cell r="T108" t="str">
            <v>Tidak tamat SD/sederajat</v>
          </cell>
        </row>
        <row r="109">
          <cell r="C109">
            <v>1</v>
          </cell>
          <cell r="T109" t="str">
            <v>Tamat SLTP/sederajat</v>
          </cell>
        </row>
        <row r="110">
          <cell r="C110">
            <v>1</v>
          </cell>
          <cell r="T110" t="str">
            <v>Tamat SLTA/sederajat</v>
          </cell>
        </row>
        <row r="111">
          <cell r="C111">
            <v>1</v>
          </cell>
          <cell r="T111" t="str">
            <v>Sedang SD/sederajat</v>
          </cell>
        </row>
        <row r="112">
          <cell r="C112">
            <v>1</v>
          </cell>
          <cell r="T112" t="str">
            <v>Tamat SLTP/sederajat</v>
          </cell>
        </row>
        <row r="113">
          <cell r="C113">
            <v>1</v>
          </cell>
          <cell r="T113" t="str">
            <v>Tamat SD/sederajat</v>
          </cell>
        </row>
        <row r="114">
          <cell r="C114">
            <v>1</v>
          </cell>
          <cell r="T114" t="str">
            <v>Sedang SLTP/Sederajat</v>
          </cell>
        </row>
        <row r="115">
          <cell r="C115">
            <v>1</v>
          </cell>
          <cell r="T115" t="str">
            <v>Tidak tamat SD/sederajat</v>
          </cell>
        </row>
        <row r="116">
          <cell r="C116">
            <v>1</v>
          </cell>
          <cell r="T116" t="str">
            <v>Tamat SLTP/sederajat</v>
          </cell>
        </row>
        <row r="117">
          <cell r="C117">
            <v>1</v>
          </cell>
          <cell r="T117" t="str">
            <v>Tamat SLTP/sederajat</v>
          </cell>
        </row>
        <row r="118">
          <cell r="C118">
            <v>1</v>
          </cell>
          <cell r="T118" t="str">
            <v>Sedang SD/sederajat</v>
          </cell>
        </row>
        <row r="119">
          <cell r="C119">
            <v>2</v>
          </cell>
          <cell r="T119" t="str">
            <v>Tamat S-1/sederajat</v>
          </cell>
        </row>
        <row r="120">
          <cell r="C120">
            <v>2</v>
          </cell>
          <cell r="T120" t="str">
            <v>Tamat D-3/sederajat</v>
          </cell>
        </row>
        <row r="121">
          <cell r="C121">
            <v>2</v>
          </cell>
          <cell r="T121" t="str">
            <v>Belum masuk TK/Kelompok Bermain</v>
          </cell>
        </row>
        <row r="122">
          <cell r="C122">
            <v>2</v>
          </cell>
          <cell r="T122" t="str">
            <v>Tidak tamat SD/sederajat</v>
          </cell>
        </row>
        <row r="123">
          <cell r="C123">
            <v>2</v>
          </cell>
          <cell r="T123" t="str">
            <v>Tamat SLTA/sederajat</v>
          </cell>
        </row>
        <row r="124">
          <cell r="C124">
            <v>2</v>
          </cell>
          <cell r="T124" t="str">
            <v>Tamat SLTP/sederajat</v>
          </cell>
        </row>
        <row r="125">
          <cell r="C125">
            <v>2</v>
          </cell>
          <cell r="T125" t="str">
            <v>Tidak tamat SD/sederajat</v>
          </cell>
        </row>
        <row r="126">
          <cell r="C126">
            <v>2</v>
          </cell>
          <cell r="T126" t="str">
            <v>Sedang SLTP/Sederajat</v>
          </cell>
        </row>
        <row r="127">
          <cell r="C127">
            <v>2</v>
          </cell>
          <cell r="T127" t="str">
            <v>Tamat SLTP/sederajat</v>
          </cell>
        </row>
        <row r="128">
          <cell r="C128">
            <v>2</v>
          </cell>
          <cell r="T128" t="str">
            <v>Tamat SLTP/sederajat</v>
          </cell>
        </row>
        <row r="129">
          <cell r="C129">
            <v>2</v>
          </cell>
          <cell r="T129" t="str">
            <v>Tamat S-1/sederajat</v>
          </cell>
        </row>
        <row r="130">
          <cell r="C130">
            <v>2</v>
          </cell>
          <cell r="T130" t="str">
            <v>Tamat SLTP/sederajat</v>
          </cell>
        </row>
        <row r="131">
          <cell r="C131">
            <v>2</v>
          </cell>
          <cell r="T131" t="str">
            <v>Tamat SD/sederajat</v>
          </cell>
        </row>
        <row r="132">
          <cell r="C132">
            <v>2</v>
          </cell>
          <cell r="T132" t="str">
            <v>Tamat SLTP/sederajat</v>
          </cell>
        </row>
        <row r="133">
          <cell r="C133">
            <v>2</v>
          </cell>
          <cell r="T133" t="str">
            <v>Tamat SLTP/sederajat</v>
          </cell>
        </row>
        <row r="134">
          <cell r="C134">
            <v>2</v>
          </cell>
          <cell r="T134" t="str">
            <v>Sedang TK/Kelompok Bermain</v>
          </cell>
        </row>
        <row r="135">
          <cell r="C135">
            <v>2</v>
          </cell>
          <cell r="T135" t="str">
            <v>Tidak pernah sekolah</v>
          </cell>
        </row>
        <row r="136">
          <cell r="C136">
            <v>2</v>
          </cell>
          <cell r="T136" t="str">
            <v>Tamat SD/sederajat</v>
          </cell>
        </row>
        <row r="137">
          <cell r="C137">
            <v>2</v>
          </cell>
          <cell r="T137" t="str">
            <v>Tamat SD/sederajat</v>
          </cell>
        </row>
        <row r="138">
          <cell r="C138">
            <v>2</v>
          </cell>
          <cell r="T138" t="str">
            <v>Tamat SLTA/sederajat</v>
          </cell>
        </row>
        <row r="139">
          <cell r="C139">
            <v>2</v>
          </cell>
          <cell r="T139" t="str">
            <v>Tamat SLTA/sederajat</v>
          </cell>
        </row>
        <row r="140">
          <cell r="C140">
            <v>2</v>
          </cell>
          <cell r="T140" t="str">
            <v>Tamat SLTA/sederajat</v>
          </cell>
        </row>
        <row r="141">
          <cell r="C141">
            <v>2</v>
          </cell>
          <cell r="T141" t="str">
            <v>Tamat SLTA/sederajat</v>
          </cell>
        </row>
        <row r="142">
          <cell r="C142">
            <v>2</v>
          </cell>
          <cell r="T142" t="str">
            <v>Tamat SLTA/sederajat</v>
          </cell>
        </row>
        <row r="143">
          <cell r="C143">
            <v>2</v>
          </cell>
          <cell r="T143" t="str">
            <v>Tamat SLTA/sederajat</v>
          </cell>
        </row>
        <row r="144">
          <cell r="C144">
            <v>2</v>
          </cell>
          <cell r="T144" t="str">
            <v>Tamat S-1/sederajat</v>
          </cell>
        </row>
        <row r="145">
          <cell r="C145">
            <v>2</v>
          </cell>
          <cell r="T145" t="str">
            <v>Tidak tamat SD/sederajat</v>
          </cell>
        </row>
        <row r="146">
          <cell r="C146">
            <v>2</v>
          </cell>
          <cell r="T146" t="str">
            <v>Tidak tamat SD/sederajat</v>
          </cell>
        </row>
        <row r="147">
          <cell r="C147">
            <v>2</v>
          </cell>
          <cell r="T147" t="str">
            <v>Sedang S-1/sederajat</v>
          </cell>
        </row>
        <row r="148">
          <cell r="C148">
            <v>2</v>
          </cell>
          <cell r="T148" t="str">
            <v>Tamat S-1/sederajat</v>
          </cell>
        </row>
        <row r="149">
          <cell r="C149">
            <v>2</v>
          </cell>
          <cell r="T149" t="str">
            <v>Tamat SLTA/sederajat</v>
          </cell>
        </row>
        <row r="150">
          <cell r="C150">
            <v>2</v>
          </cell>
          <cell r="T150" t="str">
            <v>Tamat SLTA/sederajat</v>
          </cell>
        </row>
        <row r="151">
          <cell r="C151">
            <v>2</v>
          </cell>
          <cell r="T151" t="str">
            <v>Tamat S-1/sederajat</v>
          </cell>
        </row>
        <row r="152">
          <cell r="C152">
            <v>2</v>
          </cell>
          <cell r="T152" t="str">
            <v>Sedang SLTP/Sederajat</v>
          </cell>
        </row>
        <row r="153">
          <cell r="C153">
            <v>2</v>
          </cell>
          <cell r="T153" t="str">
            <v>Tidak pernah sekolah</v>
          </cell>
        </row>
        <row r="154">
          <cell r="C154">
            <v>2</v>
          </cell>
          <cell r="T154" t="str">
            <v>Tamat SLTA/sederajat</v>
          </cell>
        </row>
        <row r="155">
          <cell r="C155">
            <v>2</v>
          </cell>
          <cell r="T155" t="str">
            <v>Tamat SLTA/sederajat</v>
          </cell>
        </row>
        <row r="156">
          <cell r="C156">
            <v>2</v>
          </cell>
          <cell r="T156" t="str">
            <v>Sedang SD/sederajat</v>
          </cell>
        </row>
        <row r="157">
          <cell r="C157">
            <v>2</v>
          </cell>
          <cell r="T157" t="str">
            <v>Belum masuk TK/Kelompok Bermain</v>
          </cell>
        </row>
        <row r="158">
          <cell r="C158">
            <v>2</v>
          </cell>
          <cell r="T158" t="str">
            <v>Sedang SLTP/Sederajat</v>
          </cell>
        </row>
        <row r="159">
          <cell r="C159">
            <v>2</v>
          </cell>
          <cell r="T159" t="str">
            <v>Tidak pernah sekolah</v>
          </cell>
        </row>
        <row r="160">
          <cell r="C160">
            <v>2</v>
          </cell>
          <cell r="T160" t="str">
            <v>Tamat SLTA/sederajat</v>
          </cell>
        </row>
        <row r="161">
          <cell r="C161">
            <v>2</v>
          </cell>
          <cell r="T161" t="str">
            <v>Tamat SLTP/sederajat</v>
          </cell>
        </row>
        <row r="162">
          <cell r="C162">
            <v>2</v>
          </cell>
          <cell r="T162" t="str">
            <v>Tamat SLTA/sederajat</v>
          </cell>
        </row>
        <row r="163">
          <cell r="C163">
            <v>2</v>
          </cell>
          <cell r="T163" t="str">
            <v>Tamat SD/sederajat</v>
          </cell>
        </row>
        <row r="164">
          <cell r="C164">
            <v>2</v>
          </cell>
          <cell r="T164" t="str">
            <v>Tamat SLTP/sederajat</v>
          </cell>
        </row>
        <row r="165">
          <cell r="C165">
            <v>2</v>
          </cell>
          <cell r="T165" t="str">
            <v>Tamat SLTA/sederajat</v>
          </cell>
        </row>
        <row r="166">
          <cell r="C166">
            <v>2</v>
          </cell>
          <cell r="T166" t="str">
            <v>Tamat SLTA/sederajat</v>
          </cell>
        </row>
        <row r="167">
          <cell r="C167">
            <v>2</v>
          </cell>
          <cell r="T167" t="str">
            <v>Tamat SLTP/sederajat</v>
          </cell>
        </row>
        <row r="168">
          <cell r="C168">
            <v>2</v>
          </cell>
          <cell r="T168" t="str">
            <v>Tidak tamat SD/sederajat</v>
          </cell>
        </row>
        <row r="169">
          <cell r="C169">
            <v>2</v>
          </cell>
          <cell r="T169" t="str">
            <v>Tamat SLTP/sederajat</v>
          </cell>
        </row>
        <row r="170">
          <cell r="C170">
            <v>2</v>
          </cell>
          <cell r="T170" t="str">
            <v>Tamat SD/sederajat</v>
          </cell>
        </row>
        <row r="171">
          <cell r="C171">
            <v>2</v>
          </cell>
          <cell r="T171" t="str">
            <v>Sedang SLTP/Sederajat</v>
          </cell>
        </row>
        <row r="172">
          <cell r="C172">
            <v>2</v>
          </cell>
          <cell r="T172" t="str">
            <v>Sedang SD/sederajat</v>
          </cell>
        </row>
        <row r="173">
          <cell r="C173">
            <v>2</v>
          </cell>
          <cell r="T173" t="str">
            <v>Sedang SLTP/Sederajat</v>
          </cell>
        </row>
        <row r="174">
          <cell r="C174">
            <v>2</v>
          </cell>
          <cell r="T174" t="str">
            <v>Tamat SD/sederajat</v>
          </cell>
        </row>
        <row r="175">
          <cell r="C175">
            <v>2</v>
          </cell>
          <cell r="T175" t="str">
            <v>Tamat SD/sederajat</v>
          </cell>
        </row>
        <row r="176">
          <cell r="C176">
            <v>2</v>
          </cell>
          <cell r="T176" t="str">
            <v>Sedang SLTA/sederajat</v>
          </cell>
        </row>
        <row r="177">
          <cell r="C177">
            <v>2</v>
          </cell>
          <cell r="T177" t="str">
            <v>Tamat SD/sederajat</v>
          </cell>
        </row>
        <row r="178">
          <cell r="C178">
            <v>2</v>
          </cell>
          <cell r="T178" t="str">
            <v>Tidak pernah sekolah</v>
          </cell>
        </row>
        <row r="179">
          <cell r="C179">
            <v>2</v>
          </cell>
          <cell r="T179" t="str">
            <v>Tidak tamat SD/sederajat</v>
          </cell>
        </row>
        <row r="180">
          <cell r="C180">
            <v>2</v>
          </cell>
          <cell r="T180" t="str">
            <v>Tidak tamat SD/sederajat</v>
          </cell>
        </row>
        <row r="181">
          <cell r="C181">
            <v>2</v>
          </cell>
          <cell r="T181" t="str">
            <v>Tamat SLTP/sederajat</v>
          </cell>
        </row>
        <row r="182">
          <cell r="C182">
            <v>2</v>
          </cell>
          <cell r="T182" t="str">
            <v>Tamat SLTP/sederajat</v>
          </cell>
        </row>
        <row r="183">
          <cell r="C183">
            <v>2</v>
          </cell>
          <cell r="T183" t="str">
            <v>Sedang SLTP/Sederajat</v>
          </cell>
        </row>
        <row r="184">
          <cell r="C184">
            <v>2</v>
          </cell>
          <cell r="T184" t="str">
            <v>Sedang TK/Kelompok Bermain</v>
          </cell>
        </row>
        <row r="185">
          <cell r="C185">
            <v>2</v>
          </cell>
          <cell r="T185" t="str">
            <v>Tamat SD/sederajat</v>
          </cell>
        </row>
        <row r="186">
          <cell r="C186">
            <v>2</v>
          </cell>
          <cell r="T186" t="str">
            <v>Tamat SLTA/sederajat</v>
          </cell>
        </row>
        <row r="187">
          <cell r="C187">
            <v>2</v>
          </cell>
          <cell r="T187" t="str">
            <v>Tamat SLTP/sederajat</v>
          </cell>
        </row>
        <row r="188">
          <cell r="C188">
            <v>2</v>
          </cell>
          <cell r="T188" t="str">
            <v>Tamat SD/sederajat</v>
          </cell>
        </row>
        <row r="189">
          <cell r="C189">
            <v>2</v>
          </cell>
          <cell r="T189" t="str">
            <v>Tamat SD/sederajat</v>
          </cell>
        </row>
        <row r="190">
          <cell r="C190">
            <v>2</v>
          </cell>
          <cell r="T190" t="str">
            <v>Tamat SLTP/sederajat</v>
          </cell>
        </row>
        <row r="191">
          <cell r="C191">
            <v>2</v>
          </cell>
          <cell r="T191" t="str">
            <v>Tamat SLTP/sederajat</v>
          </cell>
        </row>
        <row r="192">
          <cell r="C192">
            <v>2</v>
          </cell>
          <cell r="T192" t="str">
            <v>Tamat SLTA/sederajat</v>
          </cell>
        </row>
        <row r="193">
          <cell r="C193">
            <v>2</v>
          </cell>
          <cell r="T193" t="str">
            <v>Tidak pernah sekolah</v>
          </cell>
        </row>
        <row r="194">
          <cell r="C194">
            <v>2</v>
          </cell>
          <cell r="T194" t="str">
            <v>Tidak tamat SD/sederajat</v>
          </cell>
        </row>
        <row r="195">
          <cell r="C195">
            <v>2</v>
          </cell>
          <cell r="T195" t="str">
            <v>Tidak tamat SD/sederajat</v>
          </cell>
        </row>
        <row r="196">
          <cell r="C196">
            <v>2</v>
          </cell>
          <cell r="T196" t="str">
            <v>Tamat SD/sederajat</v>
          </cell>
        </row>
        <row r="197">
          <cell r="C197">
            <v>2</v>
          </cell>
          <cell r="T197" t="str">
            <v>Tamat SD/sederajat</v>
          </cell>
        </row>
        <row r="198">
          <cell r="C198">
            <v>2</v>
          </cell>
          <cell r="T198" t="str">
            <v>Tamat SLTP/sederajat</v>
          </cell>
        </row>
        <row r="199">
          <cell r="C199">
            <v>2</v>
          </cell>
          <cell r="T199" t="str">
            <v>Sedang SD/sederajat</v>
          </cell>
        </row>
        <row r="200">
          <cell r="C200">
            <v>2</v>
          </cell>
          <cell r="T200" t="str">
            <v>Tidak tamat SD/sederajat</v>
          </cell>
        </row>
        <row r="201">
          <cell r="C201">
            <v>2</v>
          </cell>
          <cell r="T201" t="str">
            <v>Tamat SD/sederajat</v>
          </cell>
        </row>
        <row r="202">
          <cell r="C202">
            <v>2</v>
          </cell>
          <cell r="T202" t="str">
            <v>Tamat SLTA/sederajat</v>
          </cell>
        </row>
        <row r="203">
          <cell r="C203">
            <v>2</v>
          </cell>
          <cell r="T203" t="str">
            <v>Tamat SLTA/sederajat</v>
          </cell>
        </row>
        <row r="204">
          <cell r="C204">
            <v>2</v>
          </cell>
          <cell r="T204" t="str">
            <v>Sedang TK/Kelompok Bermain</v>
          </cell>
        </row>
        <row r="205">
          <cell r="C205">
            <v>2</v>
          </cell>
          <cell r="T205" t="str">
            <v>Tamat SD/sederajat</v>
          </cell>
        </row>
        <row r="206">
          <cell r="C206">
            <v>2</v>
          </cell>
          <cell r="T206" t="str">
            <v>Sedang SLTP/Sederajat</v>
          </cell>
        </row>
        <row r="207">
          <cell r="C207">
            <v>2</v>
          </cell>
          <cell r="T207" t="str">
            <v>Sedang SD/sederajat</v>
          </cell>
        </row>
        <row r="208">
          <cell r="C208">
            <v>2</v>
          </cell>
          <cell r="T208" t="str">
            <v>Tidak tamat SD/sederajat</v>
          </cell>
        </row>
        <row r="209">
          <cell r="C209">
            <v>2</v>
          </cell>
          <cell r="T209" t="str">
            <v>Tidak tamat SD/sederajat</v>
          </cell>
        </row>
        <row r="210">
          <cell r="C210">
            <v>2</v>
          </cell>
          <cell r="T210" t="str">
            <v>Tamat S-1/sederajat</v>
          </cell>
        </row>
        <row r="211">
          <cell r="C211">
            <v>2</v>
          </cell>
          <cell r="T211" t="str">
            <v>Tamat SLTA/sederajat</v>
          </cell>
        </row>
        <row r="212">
          <cell r="C212">
            <v>2</v>
          </cell>
          <cell r="T212" t="str">
            <v>Tamat SLTA/sederajat</v>
          </cell>
        </row>
        <row r="213">
          <cell r="C213">
            <v>3</v>
          </cell>
          <cell r="T213" t="str">
            <v>Tamat SLTP/sederajat</v>
          </cell>
        </row>
        <row r="214">
          <cell r="C214">
            <v>3</v>
          </cell>
          <cell r="T214" t="str">
            <v>Tamat SLTP/sederajat</v>
          </cell>
        </row>
        <row r="215">
          <cell r="C215">
            <v>3</v>
          </cell>
          <cell r="T215" t="str">
            <v>Sedang SD/sederajat</v>
          </cell>
        </row>
        <row r="216">
          <cell r="C216">
            <v>3</v>
          </cell>
          <cell r="T216" t="str">
            <v>Tamat SLTA/sederajat</v>
          </cell>
        </row>
        <row r="217">
          <cell r="C217">
            <v>3</v>
          </cell>
          <cell r="T217" t="str">
            <v>Tamat D-3/sederajat</v>
          </cell>
        </row>
        <row r="218">
          <cell r="C218">
            <v>3</v>
          </cell>
          <cell r="T218" t="str">
            <v>Belum masuk TK/Kelompok Bermain</v>
          </cell>
        </row>
        <row r="219">
          <cell r="C219">
            <v>3</v>
          </cell>
          <cell r="T219" t="str">
            <v>Tamat SLTP/sederajat</v>
          </cell>
        </row>
        <row r="220">
          <cell r="C220">
            <v>3</v>
          </cell>
          <cell r="T220" t="str">
            <v>Tamat SD/sederajat</v>
          </cell>
        </row>
        <row r="221">
          <cell r="C221">
            <v>3</v>
          </cell>
          <cell r="T221" t="str">
            <v>Sedang SLTP/Sederajat</v>
          </cell>
        </row>
        <row r="222">
          <cell r="C222">
            <v>3</v>
          </cell>
          <cell r="T222" t="str">
            <v>Sedang TK/Kelompok Bermain</v>
          </cell>
        </row>
        <row r="223">
          <cell r="C223">
            <v>3</v>
          </cell>
          <cell r="T223" t="str">
            <v>Tamat SD/sederajat</v>
          </cell>
        </row>
        <row r="224">
          <cell r="C224">
            <v>3</v>
          </cell>
          <cell r="T224" t="str">
            <v>Tamat SD/sederajat</v>
          </cell>
        </row>
        <row r="225">
          <cell r="C225">
            <v>3</v>
          </cell>
          <cell r="T225" t="str">
            <v>Sedang SLTP/Sederajat</v>
          </cell>
        </row>
        <row r="226">
          <cell r="C226">
            <v>3</v>
          </cell>
          <cell r="T226" t="str">
            <v>Tamat SLTA/sederajat</v>
          </cell>
        </row>
        <row r="227">
          <cell r="C227">
            <v>3</v>
          </cell>
          <cell r="T227" t="str">
            <v>Tamat SLTA/sederajat</v>
          </cell>
        </row>
        <row r="228">
          <cell r="C228">
            <v>3</v>
          </cell>
          <cell r="T228" t="str">
            <v>Belum masuk TK/Kelompok Bermain</v>
          </cell>
        </row>
        <row r="229">
          <cell r="C229">
            <v>3</v>
          </cell>
          <cell r="T229" t="str">
            <v>Tamat SLTA/sederajat</v>
          </cell>
        </row>
        <row r="230">
          <cell r="C230">
            <v>3</v>
          </cell>
          <cell r="T230" t="str">
            <v>Tamat SLTP/sederajat</v>
          </cell>
        </row>
        <row r="231">
          <cell r="C231">
            <v>3</v>
          </cell>
          <cell r="T231" t="str">
            <v>Sedang SLTP/Sederajat</v>
          </cell>
        </row>
        <row r="232">
          <cell r="C232">
            <v>3</v>
          </cell>
          <cell r="T232" t="str">
            <v>Sedang SD/sederajat</v>
          </cell>
        </row>
        <row r="233">
          <cell r="C233">
            <v>3</v>
          </cell>
          <cell r="T233" t="str">
            <v>Tidak tamat SD/sederajat</v>
          </cell>
        </row>
        <row r="234">
          <cell r="C234">
            <v>3</v>
          </cell>
          <cell r="T234" t="str">
            <v>Tamat SD/sederajat</v>
          </cell>
        </row>
        <row r="235">
          <cell r="C235">
            <v>3</v>
          </cell>
          <cell r="T235" t="str">
            <v>Sedang S-1/sederajat</v>
          </cell>
        </row>
        <row r="236">
          <cell r="C236">
            <v>3</v>
          </cell>
          <cell r="T236" t="str">
            <v>Sedang S-1/sederajat</v>
          </cell>
        </row>
        <row r="237">
          <cell r="C237">
            <v>3</v>
          </cell>
          <cell r="T237" t="str">
            <v>Tamat SLTP/sederajat</v>
          </cell>
        </row>
        <row r="238">
          <cell r="C238">
            <v>3</v>
          </cell>
          <cell r="T238" t="str">
            <v>Tamat SLTP/sederajat</v>
          </cell>
        </row>
        <row r="239">
          <cell r="C239">
            <v>3</v>
          </cell>
          <cell r="T239" t="str">
            <v>Tamat SD/sederajat</v>
          </cell>
        </row>
        <row r="240">
          <cell r="C240">
            <v>3</v>
          </cell>
          <cell r="T240" t="str">
            <v>Tamat SD/sederajat</v>
          </cell>
        </row>
        <row r="241">
          <cell r="C241">
            <v>3</v>
          </cell>
          <cell r="T241" t="str">
            <v>Sedang SD/sederajat</v>
          </cell>
        </row>
        <row r="242">
          <cell r="C242">
            <v>3</v>
          </cell>
          <cell r="T242" t="str">
            <v>Tidak pernah sekolah</v>
          </cell>
        </row>
        <row r="243">
          <cell r="C243">
            <v>3</v>
          </cell>
          <cell r="T243" t="str">
            <v>Tidak pernah sekolah</v>
          </cell>
        </row>
        <row r="244">
          <cell r="C244">
            <v>3</v>
          </cell>
          <cell r="T244" t="str">
            <v>Tamat SLTA/sederajat</v>
          </cell>
        </row>
        <row r="245">
          <cell r="C245">
            <v>3</v>
          </cell>
          <cell r="T245" t="str">
            <v>Tidak tamat SD/sederajat</v>
          </cell>
        </row>
        <row r="246">
          <cell r="C246">
            <v>3</v>
          </cell>
          <cell r="T246" t="str">
            <v>Tamat SLTA/sederajat</v>
          </cell>
        </row>
        <row r="247">
          <cell r="C247">
            <v>3</v>
          </cell>
          <cell r="T247" t="str">
            <v>Tamat SD/sederajat</v>
          </cell>
        </row>
        <row r="248">
          <cell r="C248">
            <v>3</v>
          </cell>
          <cell r="T248" t="str">
            <v>Tamat SLTP/sederajat</v>
          </cell>
        </row>
        <row r="249">
          <cell r="C249">
            <v>3</v>
          </cell>
          <cell r="T249" t="str">
            <v>Sedang SLTP/Sederajat</v>
          </cell>
        </row>
        <row r="250">
          <cell r="C250">
            <v>3</v>
          </cell>
          <cell r="T250" t="str">
            <v>Sedang SLTP/Sederajat</v>
          </cell>
        </row>
        <row r="251">
          <cell r="C251">
            <v>3</v>
          </cell>
          <cell r="T251" t="str">
            <v>Tidak tamat SD/sederajat</v>
          </cell>
        </row>
        <row r="252">
          <cell r="C252">
            <v>3</v>
          </cell>
          <cell r="T252" t="str">
            <v>Tidak tamat SD/sederajat</v>
          </cell>
        </row>
        <row r="253">
          <cell r="C253">
            <v>3</v>
          </cell>
          <cell r="T253" t="str">
            <v>Tamat SLTA/sederajat</v>
          </cell>
        </row>
        <row r="254">
          <cell r="C254">
            <v>3</v>
          </cell>
          <cell r="T254" t="str">
            <v>Tidak tamat SD/sederajat</v>
          </cell>
        </row>
        <row r="255">
          <cell r="C255">
            <v>3</v>
          </cell>
          <cell r="T255" t="str">
            <v>Tamat SD/sederajat</v>
          </cell>
        </row>
        <row r="256">
          <cell r="C256">
            <v>3</v>
          </cell>
          <cell r="T256" t="str">
            <v>Tamat SLTA/sederajat</v>
          </cell>
        </row>
        <row r="257">
          <cell r="C257">
            <v>3</v>
          </cell>
          <cell r="T257" t="str">
            <v>Sedang SLTA/sederajat</v>
          </cell>
        </row>
        <row r="258">
          <cell r="C258">
            <v>3</v>
          </cell>
          <cell r="T258" t="str">
            <v>Tamat SLTA/sederajat</v>
          </cell>
        </row>
        <row r="259">
          <cell r="C259">
            <v>3</v>
          </cell>
          <cell r="T259" t="str">
            <v>Tamat SLTP/sederajat</v>
          </cell>
        </row>
        <row r="260">
          <cell r="C260">
            <v>3</v>
          </cell>
          <cell r="T260" t="str">
            <v>Sedang SLTP/Sederajat</v>
          </cell>
        </row>
        <row r="261">
          <cell r="C261">
            <v>3</v>
          </cell>
          <cell r="T261" t="str">
            <v>Sedang SD/sederajat</v>
          </cell>
        </row>
        <row r="262">
          <cell r="C262">
            <v>3</v>
          </cell>
          <cell r="T262" t="str">
            <v>Tidak tamat SD/sederajat</v>
          </cell>
        </row>
        <row r="263">
          <cell r="C263">
            <v>3</v>
          </cell>
          <cell r="T263" t="str">
            <v>Tidak tamat SD/sederajat</v>
          </cell>
        </row>
        <row r="264">
          <cell r="C264">
            <v>3</v>
          </cell>
          <cell r="T264" t="str">
            <v>Tidak pernah sekolah</v>
          </cell>
        </row>
        <row r="265">
          <cell r="C265">
            <v>3</v>
          </cell>
          <cell r="T265" t="str">
            <v>Tidak tamat SD/sederajat</v>
          </cell>
        </row>
        <row r="266">
          <cell r="C266">
            <v>3</v>
          </cell>
          <cell r="T266" t="str">
            <v>Tamat SD/sederajat</v>
          </cell>
        </row>
        <row r="267">
          <cell r="C267">
            <v>3</v>
          </cell>
          <cell r="T267" t="str">
            <v>Tamat SLTA/sederajat</v>
          </cell>
        </row>
        <row r="268">
          <cell r="C268">
            <v>3</v>
          </cell>
          <cell r="T268" t="str">
            <v>Tidak tamat SD/sederajat</v>
          </cell>
        </row>
        <row r="269">
          <cell r="C269">
            <v>3</v>
          </cell>
          <cell r="T269" t="str">
            <v>Tamat SLTP/sederajat</v>
          </cell>
        </row>
        <row r="270">
          <cell r="C270">
            <v>3</v>
          </cell>
          <cell r="T270" t="str">
            <v>Tamat SLTA/sederajat</v>
          </cell>
        </row>
        <row r="271">
          <cell r="C271">
            <v>3</v>
          </cell>
          <cell r="T271" t="str">
            <v>Sedang SLTA/sederajat</v>
          </cell>
        </row>
        <row r="272">
          <cell r="C272">
            <v>3</v>
          </cell>
          <cell r="T272" t="str">
            <v>Tidak pernah sekolah</v>
          </cell>
        </row>
        <row r="273">
          <cell r="C273">
            <v>3</v>
          </cell>
          <cell r="T273" t="str">
            <v>Tamat SLTA/sederajat</v>
          </cell>
        </row>
        <row r="274">
          <cell r="C274">
            <v>3</v>
          </cell>
          <cell r="T274" t="str">
            <v>Tamat SLTA/sederajat</v>
          </cell>
        </row>
        <row r="275">
          <cell r="C275">
            <v>3</v>
          </cell>
          <cell r="T275" t="str">
            <v>Sedang TK/Kelompok Bermain</v>
          </cell>
        </row>
        <row r="276">
          <cell r="C276">
            <v>3</v>
          </cell>
          <cell r="T276" t="str">
            <v>Tamat S-1/sederajat</v>
          </cell>
        </row>
        <row r="277">
          <cell r="C277">
            <v>3</v>
          </cell>
          <cell r="T277" t="str">
            <v>Tamat S-1/sederajat</v>
          </cell>
        </row>
        <row r="278">
          <cell r="C278">
            <v>3</v>
          </cell>
          <cell r="T278" t="str">
            <v>Tidak tamat SD/sederajat</v>
          </cell>
        </row>
        <row r="279">
          <cell r="C279">
            <v>3</v>
          </cell>
          <cell r="T279" t="str">
            <v>Tamat SD/sederajat</v>
          </cell>
        </row>
        <row r="280">
          <cell r="C280">
            <v>3</v>
          </cell>
          <cell r="T280" t="str">
            <v>Tidak tamat SD/sederajat</v>
          </cell>
        </row>
        <row r="281">
          <cell r="C281">
            <v>3</v>
          </cell>
          <cell r="T281" t="str">
            <v>Tamat SD/sederajat</v>
          </cell>
        </row>
        <row r="282">
          <cell r="C282">
            <v>3</v>
          </cell>
          <cell r="T282" t="str">
            <v>Tamat SLTA/sederajat</v>
          </cell>
        </row>
        <row r="283">
          <cell r="C283">
            <v>3</v>
          </cell>
          <cell r="T283" t="str">
            <v>Tamat SLTA/sederajat</v>
          </cell>
        </row>
        <row r="284">
          <cell r="C284">
            <v>3</v>
          </cell>
          <cell r="T284" t="str">
            <v>Belum masuk TK/Kelompok Bermain</v>
          </cell>
        </row>
        <row r="285">
          <cell r="C285">
            <v>3</v>
          </cell>
          <cell r="T285" t="str">
            <v>Tidak tamat SD/sederajat</v>
          </cell>
        </row>
        <row r="286">
          <cell r="C286">
            <v>3</v>
          </cell>
          <cell r="T286" t="str">
            <v>Tidak tamat SD/sederajat</v>
          </cell>
        </row>
        <row r="287">
          <cell r="C287">
            <v>3</v>
          </cell>
          <cell r="T287" t="str">
            <v>Tamat SD/sederajat</v>
          </cell>
        </row>
        <row r="288">
          <cell r="C288">
            <v>3</v>
          </cell>
          <cell r="T288" t="str">
            <v>Tamat SD/sederajat</v>
          </cell>
        </row>
        <row r="289">
          <cell r="C289">
            <v>3</v>
          </cell>
          <cell r="T289" t="str">
            <v>Sedang SD/sederajat</v>
          </cell>
        </row>
        <row r="290">
          <cell r="C290">
            <v>3</v>
          </cell>
          <cell r="T290" t="str">
            <v>Tamat SLTA/sederajat</v>
          </cell>
        </row>
        <row r="291">
          <cell r="C291">
            <v>3</v>
          </cell>
          <cell r="T291" t="str">
            <v>Tamat SLTA/sederajat</v>
          </cell>
        </row>
        <row r="292">
          <cell r="C292">
            <v>3</v>
          </cell>
          <cell r="T292" t="str">
            <v>Sedang SD/sederajat</v>
          </cell>
        </row>
        <row r="293">
          <cell r="C293">
            <v>3</v>
          </cell>
          <cell r="T293" t="str">
            <v>Tidak tamat SD/sederajat</v>
          </cell>
        </row>
        <row r="294">
          <cell r="C294">
            <v>3</v>
          </cell>
          <cell r="T294" t="str">
            <v>Tidak tamat SD/sederajat</v>
          </cell>
        </row>
        <row r="295">
          <cell r="C295">
            <v>3</v>
          </cell>
          <cell r="T295" t="str">
            <v>Tamat SD/sederajat</v>
          </cell>
        </row>
        <row r="296">
          <cell r="C296">
            <v>3</v>
          </cell>
          <cell r="T296" t="str">
            <v>Sedang SLTP/Sederajat</v>
          </cell>
        </row>
        <row r="297">
          <cell r="C297">
            <v>3</v>
          </cell>
          <cell r="T297" t="str">
            <v>Tidak tamat SD/sederajat</v>
          </cell>
        </row>
        <row r="298">
          <cell r="C298">
            <v>3</v>
          </cell>
          <cell r="T298" t="str">
            <v>Tamat SD/sederajat</v>
          </cell>
        </row>
        <row r="299">
          <cell r="C299">
            <v>3</v>
          </cell>
          <cell r="T299" t="str">
            <v>Sedang SLTP/Sederajat</v>
          </cell>
        </row>
        <row r="300">
          <cell r="C300">
            <v>3</v>
          </cell>
          <cell r="T300" t="str">
            <v>Tamat SLTA/sederajat</v>
          </cell>
        </row>
        <row r="301">
          <cell r="C301">
            <v>3</v>
          </cell>
          <cell r="T301" t="str">
            <v>Tamat S-1/sederajat</v>
          </cell>
        </row>
        <row r="302">
          <cell r="C302">
            <v>3</v>
          </cell>
          <cell r="T302" t="str">
            <v>Belum masuk TK/Kelompok Bermain</v>
          </cell>
        </row>
        <row r="303">
          <cell r="C303">
            <v>4</v>
          </cell>
          <cell r="T303" t="str">
            <v>Tamat SD/sederajat</v>
          </cell>
        </row>
        <row r="304">
          <cell r="C304">
            <v>4</v>
          </cell>
          <cell r="T304" t="str">
            <v>Tamat SLTP/sederajat</v>
          </cell>
        </row>
        <row r="305">
          <cell r="C305">
            <v>4</v>
          </cell>
          <cell r="T305" t="str">
            <v>Sedang TK/Kelompok Bermain</v>
          </cell>
        </row>
        <row r="306">
          <cell r="C306">
            <v>4</v>
          </cell>
          <cell r="T306" t="str">
            <v>Belum masuk TK/Kelompok Bermain</v>
          </cell>
        </row>
        <row r="307">
          <cell r="C307">
            <v>4</v>
          </cell>
          <cell r="T307" t="str">
            <v>Tamat SLTA/sederajat</v>
          </cell>
        </row>
        <row r="308">
          <cell r="C308">
            <v>4</v>
          </cell>
          <cell r="T308" t="str">
            <v>Tamat SLTA/sederajat</v>
          </cell>
        </row>
        <row r="309">
          <cell r="C309">
            <v>4</v>
          </cell>
          <cell r="T309" t="str">
            <v>Sedang SD/sederajat</v>
          </cell>
        </row>
        <row r="310">
          <cell r="C310">
            <v>4</v>
          </cell>
          <cell r="T310" t="str">
            <v>Tidak tamat SD/sederajat</v>
          </cell>
        </row>
        <row r="311">
          <cell r="C311">
            <v>4</v>
          </cell>
          <cell r="T311" t="str">
            <v>Tamat SD/sederajat</v>
          </cell>
        </row>
        <row r="312">
          <cell r="C312">
            <v>4</v>
          </cell>
          <cell r="T312" t="str">
            <v>Tamat SD/sederajat</v>
          </cell>
        </row>
        <row r="313">
          <cell r="C313">
            <v>4</v>
          </cell>
          <cell r="T313" t="str">
            <v>Sedang SLTA/sederajat</v>
          </cell>
        </row>
        <row r="314">
          <cell r="C314">
            <v>4</v>
          </cell>
          <cell r="T314" t="str">
            <v>Tamat SLTP/sederajat</v>
          </cell>
        </row>
        <row r="315">
          <cell r="C315">
            <v>4</v>
          </cell>
          <cell r="T315" t="str">
            <v>Tamat SLTP/sederajat</v>
          </cell>
        </row>
        <row r="316">
          <cell r="C316">
            <v>4</v>
          </cell>
          <cell r="T316" t="str">
            <v>Tamat SLTA/sederajat</v>
          </cell>
        </row>
        <row r="317">
          <cell r="C317">
            <v>4</v>
          </cell>
          <cell r="T317" t="str">
            <v>Sedang SLTA/sederajat</v>
          </cell>
        </row>
        <row r="318">
          <cell r="C318">
            <v>4</v>
          </cell>
          <cell r="T318" t="str">
            <v>Tidak pernah sekolah</v>
          </cell>
        </row>
        <row r="319">
          <cell r="C319">
            <v>4</v>
          </cell>
          <cell r="T319" t="str">
            <v>Tamat SLTP/sederajat</v>
          </cell>
        </row>
        <row r="320">
          <cell r="C320">
            <v>4</v>
          </cell>
          <cell r="T320" t="str">
            <v>Tamat SLTA/sederajat</v>
          </cell>
        </row>
        <row r="321">
          <cell r="C321">
            <v>4</v>
          </cell>
          <cell r="T321" t="str">
            <v>Belum masuk TK/Kelompok Bermain</v>
          </cell>
        </row>
        <row r="322">
          <cell r="C322">
            <v>4</v>
          </cell>
          <cell r="T322" t="str">
            <v>Tamat SLTP/sederajat</v>
          </cell>
        </row>
        <row r="323">
          <cell r="C323">
            <v>4</v>
          </cell>
          <cell r="T323" t="str">
            <v>Tamat SLTP/sederajat</v>
          </cell>
        </row>
        <row r="324">
          <cell r="C324">
            <v>4</v>
          </cell>
          <cell r="T324" t="str">
            <v>Sedang SLTP/Sederajat</v>
          </cell>
        </row>
        <row r="325">
          <cell r="C325">
            <v>4</v>
          </cell>
          <cell r="T325" t="str">
            <v>Sedang SD/sederajat</v>
          </cell>
        </row>
        <row r="326">
          <cell r="C326">
            <v>4</v>
          </cell>
          <cell r="T326" t="str">
            <v>Sedang TK/Kelompok Bermain</v>
          </cell>
        </row>
        <row r="327">
          <cell r="C327">
            <v>4</v>
          </cell>
          <cell r="T327" t="str">
            <v>Tamat SD/sederajat</v>
          </cell>
        </row>
        <row r="328">
          <cell r="C328">
            <v>4</v>
          </cell>
          <cell r="T328" t="str">
            <v>Tamat SLTP/sederajat</v>
          </cell>
        </row>
        <row r="329">
          <cell r="C329">
            <v>4</v>
          </cell>
          <cell r="T329" t="str">
            <v>Sedang SLTP/Sederajat</v>
          </cell>
        </row>
        <row r="330">
          <cell r="C330">
            <v>4</v>
          </cell>
          <cell r="T330" t="str">
            <v>Tamat SLTP/sederajat</v>
          </cell>
        </row>
        <row r="331">
          <cell r="C331">
            <v>4</v>
          </cell>
          <cell r="T331" t="str">
            <v>Tamat SLTP/sederajat</v>
          </cell>
        </row>
        <row r="332">
          <cell r="C332">
            <v>4</v>
          </cell>
          <cell r="T332" t="str">
            <v>Sedang SLTP/Sederajat</v>
          </cell>
        </row>
        <row r="333">
          <cell r="C333">
            <v>4</v>
          </cell>
          <cell r="T333" t="str">
            <v>Belum masuk TK/Kelompok Bermain</v>
          </cell>
        </row>
        <row r="334">
          <cell r="C334">
            <v>4</v>
          </cell>
          <cell r="T334" t="str">
            <v>Tamat S-1/sederajat</v>
          </cell>
        </row>
        <row r="335">
          <cell r="C335">
            <v>4</v>
          </cell>
          <cell r="T335" t="str">
            <v>Tamat S-1/sederajat</v>
          </cell>
        </row>
        <row r="336">
          <cell r="C336">
            <v>4</v>
          </cell>
          <cell r="T336" t="str">
            <v>Sedang SD/sederajat</v>
          </cell>
        </row>
        <row r="337">
          <cell r="C337">
            <v>4</v>
          </cell>
          <cell r="T337" t="str">
            <v>Sedang SD/sederajat</v>
          </cell>
        </row>
        <row r="338">
          <cell r="C338">
            <v>4</v>
          </cell>
          <cell r="T338" t="str">
            <v>Tidak pernah sekolah</v>
          </cell>
        </row>
        <row r="339">
          <cell r="C339">
            <v>4</v>
          </cell>
          <cell r="T339" t="str">
            <v>Tamat SLTP/sederajat</v>
          </cell>
        </row>
        <row r="340">
          <cell r="C340">
            <v>4</v>
          </cell>
          <cell r="T340" t="str">
            <v>Tamat SLTA/sederajat</v>
          </cell>
        </row>
        <row r="341">
          <cell r="C341">
            <v>4</v>
          </cell>
          <cell r="T341" t="str">
            <v>Sedang SD/sederajat</v>
          </cell>
        </row>
        <row r="342">
          <cell r="C342">
            <v>4</v>
          </cell>
          <cell r="T342" t="str">
            <v>Tidak tamat SD/sederajat</v>
          </cell>
        </row>
        <row r="343">
          <cell r="C343">
            <v>4</v>
          </cell>
          <cell r="T343" t="str">
            <v>Tidak tamat SD/sederajat</v>
          </cell>
        </row>
        <row r="344">
          <cell r="C344">
            <v>4</v>
          </cell>
          <cell r="T344" t="str">
            <v>Tamat SLTP/sederajat</v>
          </cell>
        </row>
        <row r="345">
          <cell r="C345">
            <v>4</v>
          </cell>
          <cell r="T345" t="str">
            <v>Tamat SLTP/sederajat</v>
          </cell>
        </row>
        <row r="346">
          <cell r="C346">
            <v>4</v>
          </cell>
          <cell r="T346" t="str">
            <v>Sedang SLTP/Sederajat</v>
          </cell>
        </row>
        <row r="347">
          <cell r="C347">
            <v>4</v>
          </cell>
          <cell r="T347" t="str">
            <v>Sedang SLTP/Sederajat</v>
          </cell>
        </row>
        <row r="348">
          <cell r="C348">
            <v>4</v>
          </cell>
          <cell r="T348" t="str">
            <v>Tidak tamat SD/sederajat</v>
          </cell>
        </row>
        <row r="349">
          <cell r="C349">
            <v>4</v>
          </cell>
          <cell r="T349" t="str">
            <v>Tamat SLTP/sederajat</v>
          </cell>
        </row>
        <row r="350">
          <cell r="C350">
            <v>4</v>
          </cell>
          <cell r="T350" t="str">
            <v>Tamat SLTA/sederajat</v>
          </cell>
        </row>
        <row r="351">
          <cell r="C351">
            <v>4</v>
          </cell>
          <cell r="T351" t="str">
            <v>Sedang SLTA/sederajat</v>
          </cell>
        </row>
        <row r="352">
          <cell r="C352">
            <v>4</v>
          </cell>
          <cell r="T352" t="str">
            <v>Belum masuk TK/Kelompok Bermain</v>
          </cell>
        </row>
        <row r="353">
          <cell r="C353">
            <v>4</v>
          </cell>
          <cell r="T353" t="str">
            <v>Tamat SD/sederajat</v>
          </cell>
        </row>
        <row r="354">
          <cell r="C354">
            <v>4</v>
          </cell>
          <cell r="T354" t="str">
            <v>Tidak tamat SD/sederajat</v>
          </cell>
        </row>
        <row r="355">
          <cell r="C355">
            <v>4</v>
          </cell>
          <cell r="T355" t="str">
            <v>Tamat SLTP/sederajat</v>
          </cell>
        </row>
        <row r="356">
          <cell r="C356">
            <v>4</v>
          </cell>
          <cell r="T356" t="str">
            <v>Tamat SD/sederajat</v>
          </cell>
        </row>
        <row r="357">
          <cell r="C357">
            <v>4</v>
          </cell>
          <cell r="T357" t="str">
            <v>Tidak pernah sekolah</v>
          </cell>
        </row>
        <row r="358">
          <cell r="C358">
            <v>4</v>
          </cell>
          <cell r="T358" t="str">
            <v>Tamat SD/sederajat</v>
          </cell>
        </row>
        <row r="359">
          <cell r="C359">
            <v>4</v>
          </cell>
          <cell r="T359" t="str">
            <v>Tidak tamat SD/sederajat</v>
          </cell>
        </row>
        <row r="360">
          <cell r="C360">
            <v>4</v>
          </cell>
          <cell r="T360" t="str">
            <v>Sedang S-1/sederajat</v>
          </cell>
        </row>
        <row r="361">
          <cell r="C361">
            <v>4</v>
          </cell>
          <cell r="T361" t="str">
            <v>Tidak pernah sekolah</v>
          </cell>
        </row>
        <row r="362">
          <cell r="C362">
            <v>4</v>
          </cell>
          <cell r="T362" t="str">
            <v>Tamat SD/sederajat</v>
          </cell>
        </row>
        <row r="363">
          <cell r="C363">
            <v>4</v>
          </cell>
          <cell r="T363" t="str">
            <v>Tamat SD/sederajat</v>
          </cell>
        </row>
        <row r="364">
          <cell r="C364">
            <v>4</v>
          </cell>
          <cell r="T364" t="str">
            <v>Tamat SLTP/sederajat</v>
          </cell>
        </row>
        <row r="365">
          <cell r="C365">
            <v>4</v>
          </cell>
          <cell r="T365" t="str">
            <v>Tamat SLTA/sederajat</v>
          </cell>
        </row>
        <row r="366">
          <cell r="C366">
            <v>4</v>
          </cell>
          <cell r="T366" t="str">
            <v>Belum masuk TK/Kelompok Bermain</v>
          </cell>
        </row>
        <row r="367">
          <cell r="C367">
            <v>4</v>
          </cell>
          <cell r="T367" t="str">
            <v>Tamat SLTP/sederajat</v>
          </cell>
        </row>
        <row r="368">
          <cell r="C368">
            <v>4</v>
          </cell>
          <cell r="T368" t="str">
            <v>Tamat SLTP/sederajat</v>
          </cell>
        </row>
        <row r="369">
          <cell r="C369">
            <v>4</v>
          </cell>
          <cell r="T369" t="str">
            <v>Sedang SD/sederajat</v>
          </cell>
        </row>
        <row r="370">
          <cell r="C370">
            <v>4</v>
          </cell>
          <cell r="T370" t="str">
            <v>Tamat SLTP/sederajat</v>
          </cell>
        </row>
        <row r="371">
          <cell r="C371">
            <v>4</v>
          </cell>
          <cell r="T371" t="str">
            <v>Tamat SLTP/sederajat</v>
          </cell>
        </row>
        <row r="372">
          <cell r="C372">
            <v>4</v>
          </cell>
          <cell r="T372" t="str">
            <v>Sedang SLTP/Sederajat</v>
          </cell>
        </row>
        <row r="373">
          <cell r="C373">
            <v>4</v>
          </cell>
          <cell r="T373" t="str">
            <v>Sedang SD/sederajat</v>
          </cell>
        </row>
        <row r="374">
          <cell r="C374">
            <v>4</v>
          </cell>
          <cell r="T374" t="str">
            <v>Tamat SLTA/sederajat</v>
          </cell>
        </row>
        <row r="375">
          <cell r="C375">
            <v>4</v>
          </cell>
          <cell r="T375" t="str">
            <v>Tamat SLTA/sederajat</v>
          </cell>
        </row>
        <row r="376">
          <cell r="C376">
            <v>4</v>
          </cell>
          <cell r="T376" t="str">
            <v>Tamat S-1/sederajat</v>
          </cell>
        </row>
        <row r="377">
          <cell r="C377">
            <v>4</v>
          </cell>
          <cell r="T377" t="str">
            <v>Tamat SD/sederajat</v>
          </cell>
        </row>
        <row r="378">
          <cell r="C378">
            <v>4</v>
          </cell>
          <cell r="T378" t="str">
            <v>Tamat SLTP/sederajat</v>
          </cell>
        </row>
        <row r="379">
          <cell r="C379">
            <v>4</v>
          </cell>
          <cell r="T379" t="str">
            <v>Sedang SD/sederajat</v>
          </cell>
        </row>
        <row r="380">
          <cell r="C380">
            <v>4</v>
          </cell>
          <cell r="T380" t="str">
            <v>Tidak tamat SD/sederajat</v>
          </cell>
        </row>
        <row r="381">
          <cell r="C381">
            <v>4</v>
          </cell>
          <cell r="T381" t="str">
            <v>Tamat SD/sederajat</v>
          </cell>
        </row>
        <row r="382">
          <cell r="C382">
            <v>4</v>
          </cell>
          <cell r="T382" t="str">
            <v>Sedang SLTP/Sederajat</v>
          </cell>
        </row>
        <row r="383">
          <cell r="C383">
            <v>4</v>
          </cell>
          <cell r="T383" t="str">
            <v>Tamat S-1/sederajat</v>
          </cell>
        </row>
        <row r="384">
          <cell r="C384">
            <v>4</v>
          </cell>
          <cell r="T384" t="str">
            <v>Belum masuk TK/Kelompok Bermain</v>
          </cell>
        </row>
        <row r="385">
          <cell r="C385">
            <v>4</v>
          </cell>
          <cell r="T385" t="str">
            <v>Tamat SD/sederajat</v>
          </cell>
        </row>
        <row r="386">
          <cell r="C386">
            <v>4</v>
          </cell>
          <cell r="T386" t="str">
            <v>Tamat SLTP/sederajat</v>
          </cell>
        </row>
        <row r="387">
          <cell r="C387">
            <v>4</v>
          </cell>
          <cell r="T387" t="str">
            <v>Sedang SLTA/sederajat</v>
          </cell>
        </row>
        <row r="388">
          <cell r="C388">
            <v>4</v>
          </cell>
          <cell r="T388" t="str">
            <v>Tamat SLTA/sederajat</v>
          </cell>
        </row>
        <row r="389">
          <cell r="C389">
            <v>4</v>
          </cell>
          <cell r="T389" t="str">
            <v>Tamat SLTP/sederajat</v>
          </cell>
        </row>
        <row r="390">
          <cell r="C390">
            <v>4</v>
          </cell>
          <cell r="T390" t="str">
            <v>Sedang SD/sederajat</v>
          </cell>
        </row>
        <row r="391">
          <cell r="C391">
            <v>4</v>
          </cell>
          <cell r="T391" t="str">
            <v>Tidak tamat SD/sederajat</v>
          </cell>
        </row>
        <row r="392">
          <cell r="C392">
            <v>4</v>
          </cell>
          <cell r="T392" t="str">
            <v>Tidak tamat SD/sederajat</v>
          </cell>
        </row>
        <row r="393">
          <cell r="C393">
            <v>4</v>
          </cell>
          <cell r="T393" t="str">
            <v>Tamat SLTP/sederajat</v>
          </cell>
        </row>
        <row r="394">
          <cell r="C394">
            <v>4</v>
          </cell>
          <cell r="T394" t="str">
            <v>Tamat SLTA/sederajat</v>
          </cell>
        </row>
        <row r="395">
          <cell r="C395">
            <v>4</v>
          </cell>
          <cell r="T395" t="str">
            <v>Sedang TK/Kelompok Bermain</v>
          </cell>
        </row>
        <row r="396">
          <cell r="C396">
            <v>4</v>
          </cell>
          <cell r="T396" t="str">
            <v>Tamat SLTP/sederajat</v>
          </cell>
        </row>
        <row r="397">
          <cell r="C397">
            <v>4</v>
          </cell>
          <cell r="T397" t="str">
            <v>Tamat SD/sederajat</v>
          </cell>
        </row>
        <row r="398">
          <cell r="C398">
            <v>4</v>
          </cell>
          <cell r="T398" t="str">
            <v>Tamat SLTP/sederajat</v>
          </cell>
        </row>
        <row r="399">
          <cell r="C399">
            <v>4</v>
          </cell>
          <cell r="T399" t="str">
            <v>Sedang TK/Kelompok Bermain</v>
          </cell>
        </row>
        <row r="400">
          <cell r="C400">
            <v>4</v>
          </cell>
          <cell r="T400" t="str">
            <v>Tidak tamat SD/sederajat</v>
          </cell>
        </row>
        <row r="401">
          <cell r="C401">
            <v>4</v>
          </cell>
          <cell r="T401" t="str">
            <v>Tamat SD/sederajat</v>
          </cell>
        </row>
        <row r="402">
          <cell r="C402">
            <v>4</v>
          </cell>
          <cell r="T402" t="str">
            <v>Tamat SD/sederajat</v>
          </cell>
        </row>
        <row r="403">
          <cell r="C403">
            <v>4</v>
          </cell>
          <cell r="T403" t="str">
            <v>Tidak tamat SD/sederajat</v>
          </cell>
        </row>
        <row r="404">
          <cell r="C404">
            <v>4</v>
          </cell>
          <cell r="T404" t="str">
            <v>Tamat SD/sederajat</v>
          </cell>
        </row>
        <row r="405">
          <cell r="C405">
            <v>5</v>
          </cell>
          <cell r="T405" t="str">
            <v>Tamat S-1/sederajat</v>
          </cell>
        </row>
        <row r="406">
          <cell r="C406">
            <v>5</v>
          </cell>
          <cell r="T406" t="str">
            <v>Tamat D-3/sederajat</v>
          </cell>
        </row>
        <row r="407">
          <cell r="C407">
            <v>5</v>
          </cell>
          <cell r="T407" t="str">
            <v>Sedang SLTP/Sederajat</v>
          </cell>
        </row>
        <row r="408">
          <cell r="C408">
            <v>5</v>
          </cell>
          <cell r="T408" t="str">
            <v>Belum masuk TK/Kelompok Bermain</v>
          </cell>
        </row>
        <row r="409">
          <cell r="C409">
            <v>5</v>
          </cell>
          <cell r="T409" t="str">
            <v>Tamat SLTA/sederajat</v>
          </cell>
        </row>
        <row r="410">
          <cell r="C410">
            <v>5</v>
          </cell>
          <cell r="T410" t="str">
            <v>Tamat SLTA/sederajat</v>
          </cell>
        </row>
        <row r="411">
          <cell r="C411">
            <v>5</v>
          </cell>
          <cell r="T411" t="str">
            <v>Sedang TK/Kelompok Bermain</v>
          </cell>
        </row>
        <row r="412">
          <cell r="C412">
            <v>5</v>
          </cell>
          <cell r="T412" t="str">
            <v>Belum masuk TK/Kelompok Bermain</v>
          </cell>
        </row>
        <row r="413">
          <cell r="C413">
            <v>5</v>
          </cell>
          <cell r="T413" t="str">
            <v>Tamat SLTP/sederajat</v>
          </cell>
        </row>
        <row r="414">
          <cell r="C414">
            <v>5</v>
          </cell>
          <cell r="T414" t="str">
            <v>Tamat SLTP/sederajat</v>
          </cell>
        </row>
        <row r="415">
          <cell r="C415">
            <v>5</v>
          </cell>
          <cell r="T415" t="str">
            <v>Tamat SLTA/sederajat</v>
          </cell>
        </row>
        <row r="416">
          <cell r="C416">
            <v>5</v>
          </cell>
          <cell r="T416" t="str">
            <v>Tamat SLTA/sederajat</v>
          </cell>
        </row>
        <row r="417">
          <cell r="C417">
            <v>5</v>
          </cell>
          <cell r="T417" t="str">
            <v>Tamat SLTA/sederajat</v>
          </cell>
        </row>
        <row r="418">
          <cell r="C418">
            <v>5</v>
          </cell>
          <cell r="T418" t="str">
            <v>Sedang TK/Kelompok Bermain</v>
          </cell>
        </row>
        <row r="419">
          <cell r="C419">
            <v>5</v>
          </cell>
          <cell r="T419" t="str">
            <v>Tamat SLTA/sederajat</v>
          </cell>
        </row>
        <row r="420">
          <cell r="C420">
            <v>5</v>
          </cell>
          <cell r="T420" t="str">
            <v>Tamat SLTA/sederajat</v>
          </cell>
        </row>
        <row r="421">
          <cell r="C421">
            <v>5</v>
          </cell>
          <cell r="T421" t="str">
            <v>Sedang SD/sederajat</v>
          </cell>
        </row>
        <row r="422">
          <cell r="C422">
            <v>5</v>
          </cell>
          <cell r="T422" t="str">
            <v>Belum masuk TK/Kelompok Bermain</v>
          </cell>
        </row>
        <row r="423">
          <cell r="C423">
            <v>5</v>
          </cell>
          <cell r="T423" t="str">
            <v>Tamat SLTP/sederajat</v>
          </cell>
        </row>
        <row r="424">
          <cell r="C424">
            <v>5</v>
          </cell>
          <cell r="T424" t="str">
            <v>Tamat SD/sederajat</v>
          </cell>
        </row>
        <row r="425">
          <cell r="C425">
            <v>5</v>
          </cell>
          <cell r="T425" t="str">
            <v>Tamat SD/sederajat</v>
          </cell>
        </row>
        <row r="426">
          <cell r="C426">
            <v>5</v>
          </cell>
          <cell r="T426" t="str">
            <v>Tamat SLTP/sederajat</v>
          </cell>
        </row>
        <row r="427">
          <cell r="C427">
            <v>5</v>
          </cell>
          <cell r="T427" t="str">
            <v>Sedang SLTP/Sederajat</v>
          </cell>
        </row>
        <row r="428">
          <cell r="C428">
            <v>5</v>
          </cell>
          <cell r="T428" t="str">
            <v>Tamat SLTA/sederajat</v>
          </cell>
        </row>
        <row r="429">
          <cell r="C429">
            <v>5</v>
          </cell>
          <cell r="T429" t="str">
            <v>Tamat SLTP/sederajat</v>
          </cell>
        </row>
        <row r="430">
          <cell r="C430">
            <v>5</v>
          </cell>
          <cell r="T430" t="str">
            <v>Tamat SLTA/sederajat</v>
          </cell>
        </row>
        <row r="431">
          <cell r="C431">
            <v>5</v>
          </cell>
          <cell r="T431" t="str">
            <v>Sedang SLTA/sederajat</v>
          </cell>
        </row>
        <row r="432">
          <cell r="C432">
            <v>5</v>
          </cell>
          <cell r="T432" t="str">
            <v>Tidak tamat SD/sederajat</v>
          </cell>
        </row>
        <row r="433">
          <cell r="C433">
            <v>5</v>
          </cell>
          <cell r="T433" t="str">
            <v>Tamat SLTP/sederajat</v>
          </cell>
        </row>
        <row r="434">
          <cell r="C434">
            <v>5</v>
          </cell>
          <cell r="T434" t="str">
            <v>Sedang SD/sederajat</v>
          </cell>
        </row>
        <row r="435">
          <cell r="C435">
            <v>5</v>
          </cell>
          <cell r="T435" t="str">
            <v>Tamat SLTP/sederajat</v>
          </cell>
        </row>
        <row r="436">
          <cell r="C436">
            <v>5</v>
          </cell>
          <cell r="T436" t="str">
            <v>Tidak tamat SD/sederajat</v>
          </cell>
        </row>
        <row r="437">
          <cell r="C437">
            <v>5</v>
          </cell>
          <cell r="T437" t="str">
            <v>Tamat SD/sederajat</v>
          </cell>
        </row>
        <row r="438">
          <cell r="C438">
            <v>5</v>
          </cell>
          <cell r="T438" t="str">
            <v>Tamat SD/sederajat</v>
          </cell>
        </row>
        <row r="439">
          <cell r="C439">
            <v>5</v>
          </cell>
          <cell r="T439" t="str">
            <v>Tamat SLTP/sederajat</v>
          </cell>
        </row>
        <row r="440">
          <cell r="C440">
            <v>5</v>
          </cell>
          <cell r="T440" t="str">
            <v>Tamat SLTP/sederajat</v>
          </cell>
        </row>
        <row r="441">
          <cell r="C441">
            <v>5</v>
          </cell>
          <cell r="T441" t="str">
            <v>Tamat SLTP/sederajat</v>
          </cell>
        </row>
        <row r="442">
          <cell r="C442">
            <v>5</v>
          </cell>
          <cell r="T442" t="str">
            <v>Sedang SD/sederajat</v>
          </cell>
        </row>
        <row r="443">
          <cell r="C443">
            <v>5</v>
          </cell>
          <cell r="T443" t="str">
            <v>Tamat SD/sederajat</v>
          </cell>
        </row>
        <row r="444">
          <cell r="C444">
            <v>5</v>
          </cell>
          <cell r="T444" t="str">
            <v>Tamat SLTP/sederajat</v>
          </cell>
        </row>
        <row r="445">
          <cell r="C445">
            <v>5</v>
          </cell>
          <cell r="T445" t="str">
            <v>Tamat SLTP/sederajat</v>
          </cell>
        </row>
        <row r="446">
          <cell r="C446">
            <v>5</v>
          </cell>
          <cell r="T446" t="str">
            <v>Sedang SLTA/sederajat</v>
          </cell>
        </row>
        <row r="447">
          <cell r="C447">
            <v>5</v>
          </cell>
          <cell r="T447" t="str">
            <v>Sedang SLTP/Sederajat</v>
          </cell>
        </row>
        <row r="448">
          <cell r="C448">
            <v>5</v>
          </cell>
          <cell r="T448" t="str">
            <v>Tamat SLTA/sederajat</v>
          </cell>
        </row>
        <row r="449">
          <cell r="C449">
            <v>5</v>
          </cell>
          <cell r="T449" t="str">
            <v>Tamat SLTA/sederajat</v>
          </cell>
        </row>
        <row r="450">
          <cell r="C450">
            <v>5</v>
          </cell>
          <cell r="T450" t="str">
            <v>Sedang TK/Kelompok Bermain</v>
          </cell>
        </row>
        <row r="451">
          <cell r="C451">
            <v>5</v>
          </cell>
          <cell r="T451" t="str">
            <v>Tamat SLTA/sederajat</v>
          </cell>
        </row>
        <row r="452">
          <cell r="C452">
            <v>5</v>
          </cell>
          <cell r="T452" t="str">
            <v>Tamat SLTA/sederajat</v>
          </cell>
        </row>
        <row r="453">
          <cell r="C453">
            <v>5</v>
          </cell>
          <cell r="T453" t="str">
            <v>Sedang TK/Kelompok Bermain</v>
          </cell>
        </row>
        <row r="454">
          <cell r="C454">
            <v>5</v>
          </cell>
          <cell r="T454" t="str">
            <v>Sedang TK/Kelompok Bermain</v>
          </cell>
        </row>
        <row r="455">
          <cell r="C455">
            <v>5</v>
          </cell>
          <cell r="T455" t="str">
            <v>Tamat SLTP/sederajat</v>
          </cell>
        </row>
        <row r="456">
          <cell r="C456">
            <v>5</v>
          </cell>
          <cell r="T456" t="str">
            <v>Tamat SLTA/sederajat</v>
          </cell>
        </row>
        <row r="457">
          <cell r="C457">
            <v>5</v>
          </cell>
          <cell r="T457" t="str">
            <v>Tamat SD/sederajat</v>
          </cell>
        </row>
        <row r="458">
          <cell r="C458">
            <v>5</v>
          </cell>
          <cell r="T458" t="str">
            <v>Tamat S-1/sederajat</v>
          </cell>
        </row>
        <row r="459">
          <cell r="C459">
            <v>5</v>
          </cell>
          <cell r="T459" t="str">
            <v>Tamat SLTP/sederajat</v>
          </cell>
        </row>
        <row r="460">
          <cell r="C460">
            <v>5</v>
          </cell>
          <cell r="T460" t="str">
            <v>Sedang S-1/sederajat</v>
          </cell>
        </row>
        <row r="461">
          <cell r="C461">
            <v>5</v>
          </cell>
          <cell r="T461" t="str">
            <v>Sedang SD/sederajat</v>
          </cell>
        </row>
        <row r="462">
          <cell r="C462">
            <v>5</v>
          </cell>
          <cell r="T462" t="str">
            <v>Tamat SD/sederajat</v>
          </cell>
        </row>
        <row r="463">
          <cell r="C463">
            <v>5</v>
          </cell>
          <cell r="T463" t="str">
            <v>Tidak tamat SD/sederajat</v>
          </cell>
        </row>
        <row r="464">
          <cell r="C464">
            <v>5</v>
          </cell>
          <cell r="T464" t="str">
            <v>Tamat SLTA/sederajat</v>
          </cell>
        </row>
        <row r="465">
          <cell r="C465">
            <v>5</v>
          </cell>
          <cell r="T465" t="str">
            <v>Tidak tamat SD/sederajat</v>
          </cell>
        </row>
        <row r="466">
          <cell r="C466">
            <v>5</v>
          </cell>
          <cell r="T466" t="str">
            <v>Tidak pernah sekolah</v>
          </cell>
        </row>
        <row r="467">
          <cell r="C467">
            <v>5</v>
          </cell>
          <cell r="T467" t="str">
            <v>Tidak pernah sekolah</v>
          </cell>
        </row>
        <row r="468">
          <cell r="C468">
            <v>5</v>
          </cell>
          <cell r="T468" t="str">
            <v>Sedang SLTP/Sederajat</v>
          </cell>
        </row>
        <row r="469">
          <cell r="C469">
            <v>5</v>
          </cell>
          <cell r="T469" t="str">
            <v>Tamat SD/sederajat</v>
          </cell>
        </row>
        <row r="470">
          <cell r="C470">
            <v>5</v>
          </cell>
          <cell r="T470" t="str">
            <v>Tamat SLTA/sederajat</v>
          </cell>
        </row>
        <row r="471">
          <cell r="C471">
            <v>5</v>
          </cell>
          <cell r="T471" t="str">
            <v>Sedang SD/sederajat</v>
          </cell>
        </row>
        <row r="472">
          <cell r="C472">
            <v>5</v>
          </cell>
          <cell r="T472" t="str">
            <v>Tidak tamat SD/sederajat</v>
          </cell>
        </row>
        <row r="473">
          <cell r="C473">
            <v>5</v>
          </cell>
          <cell r="T473" t="str">
            <v>Tamat SLTP/sederajat</v>
          </cell>
        </row>
        <row r="474">
          <cell r="C474">
            <v>5</v>
          </cell>
          <cell r="T474" t="str">
            <v>Sedang SD/sederajat</v>
          </cell>
        </row>
        <row r="475">
          <cell r="C475">
            <v>5</v>
          </cell>
          <cell r="T475" t="str">
            <v>Tamat SLTA/sederajat</v>
          </cell>
        </row>
        <row r="476">
          <cell r="C476">
            <v>5</v>
          </cell>
          <cell r="T476" t="str">
            <v>Tamat SLTA/sederajat</v>
          </cell>
        </row>
        <row r="477">
          <cell r="C477">
            <v>5</v>
          </cell>
          <cell r="T477" t="str">
            <v>Sedang SD/sederajat</v>
          </cell>
        </row>
        <row r="478">
          <cell r="C478">
            <v>5</v>
          </cell>
          <cell r="T478" t="str">
            <v>Sedang SD/sederajat</v>
          </cell>
        </row>
        <row r="479">
          <cell r="C479">
            <v>5</v>
          </cell>
          <cell r="T479" t="str">
            <v>Tamat SLTA/sederajat</v>
          </cell>
        </row>
        <row r="480">
          <cell r="C480">
            <v>5</v>
          </cell>
          <cell r="T480" t="str">
            <v>Tamat S-1/sederajat</v>
          </cell>
        </row>
        <row r="481">
          <cell r="C481">
            <v>5</v>
          </cell>
          <cell r="T481" t="str">
            <v>Sedang SD/sederajat</v>
          </cell>
        </row>
        <row r="482">
          <cell r="C482">
            <v>5</v>
          </cell>
          <cell r="T482" t="str">
            <v>Tamat SD/sederajat</v>
          </cell>
        </row>
        <row r="483">
          <cell r="C483">
            <v>5</v>
          </cell>
          <cell r="T483" t="str">
            <v>Tidak pernah sekolah</v>
          </cell>
        </row>
        <row r="484">
          <cell r="C484">
            <v>5</v>
          </cell>
          <cell r="T484" t="str">
            <v>Tamat SLTP/sederajat</v>
          </cell>
        </row>
        <row r="485">
          <cell r="C485">
            <v>5</v>
          </cell>
          <cell r="T485" t="str">
            <v>Tamat SLTP/sederajat</v>
          </cell>
        </row>
        <row r="486">
          <cell r="C486">
            <v>5</v>
          </cell>
          <cell r="T486" t="str">
            <v>Tamat SLTP/sederajat</v>
          </cell>
        </row>
        <row r="487">
          <cell r="C487">
            <v>5</v>
          </cell>
          <cell r="T487" t="str">
            <v>Tamat SD/sederajat</v>
          </cell>
        </row>
        <row r="488">
          <cell r="C488">
            <v>5</v>
          </cell>
          <cell r="T488" t="str">
            <v>Tamat SD/sederajat</v>
          </cell>
        </row>
        <row r="489">
          <cell r="C489">
            <v>5</v>
          </cell>
          <cell r="T489" t="str">
            <v>Sedang S-1/sederajat</v>
          </cell>
        </row>
        <row r="490">
          <cell r="C490">
            <v>5</v>
          </cell>
          <cell r="T490" t="str">
            <v>Sedang SD/sederajat</v>
          </cell>
        </row>
        <row r="491">
          <cell r="C491">
            <v>5</v>
          </cell>
          <cell r="T491" t="str">
            <v>Tidak pernah sekolah</v>
          </cell>
        </row>
        <row r="492">
          <cell r="C492">
            <v>5</v>
          </cell>
          <cell r="T492" t="str">
            <v>Tamat SD/sederajat</v>
          </cell>
        </row>
        <row r="493">
          <cell r="C493">
            <v>5</v>
          </cell>
          <cell r="T493" t="str">
            <v>Tamat SD/sederajat</v>
          </cell>
        </row>
        <row r="494">
          <cell r="C494">
            <v>5</v>
          </cell>
          <cell r="T494" t="str">
            <v>Tamat SLTA/sederajat</v>
          </cell>
        </row>
        <row r="495">
          <cell r="C495">
            <v>5</v>
          </cell>
          <cell r="T495" t="str">
            <v>Tamat SLTA/sederajat</v>
          </cell>
        </row>
        <row r="496">
          <cell r="C496">
            <v>5</v>
          </cell>
          <cell r="T496" t="str">
            <v>Tamat SLTA/sederajat</v>
          </cell>
        </row>
        <row r="497">
          <cell r="C497">
            <v>5</v>
          </cell>
          <cell r="T497" t="str">
            <v>Belum masuk TK/Kelompok Bermain</v>
          </cell>
        </row>
        <row r="498">
          <cell r="C498">
            <v>5</v>
          </cell>
          <cell r="T498" t="str">
            <v>Tamat SLTA/sederajat</v>
          </cell>
        </row>
        <row r="499">
          <cell r="C499">
            <v>5</v>
          </cell>
          <cell r="T499" t="str">
            <v>Tamat SLTA/sederajat</v>
          </cell>
        </row>
        <row r="500">
          <cell r="C500">
            <v>5</v>
          </cell>
          <cell r="T500" t="str">
            <v>Sedang SD/sederajat</v>
          </cell>
        </row>
        <row r="501">
          <cell r="C501">
            <v>5</v>
          </cell>
          <cell r="T501" t="str">
            <v>Tidak tamat SD/sederajat</v>
          </cell>
        </row>
        <row r="502">
          <cell r="C502">
            <v>5</v>
          </cell>
          <cell r="T502" t="str">
            <v>Tamat SD/sederajat</v>
          </cell>
        </row>
        <row r="503">
          <cell r="C503">
            <v>5</v>
          </cell>
          <cell r="T503" t="str">
            <v>Tamat SLTP/sederajat</v>
          </cell>
        </row>
        <row r="504">
          <cell r="C504">
            <v>5</v>
          </cell>
          <cell r="T504" t="str">
            <v>Tamat SLTA/sederajat</v>
          </cell>
        </row>
        <row r="505">
          <cell r="C505">
            <v>5</v>
          </cell>
          <cell r="T505" t="str">
            <v>Sedang SD/sederajat</v>
          </cell>
        </row>
        <row r="506">
          <cell r="C506">
            <v>5</v>
          </cell>
          <cell r="T506" t="str">
            <v>Tamat SD/sederajat</v>
          </cell>
        </row>
        <row r="507">
          <cell r="C507">
            <v>5</v>
          </cell>
          <cell r="T507" t="str">
            <v>Tamat SLTP/sederajat</v>
          </cell>
        </row>
        <row r="508">
          <cell r="C508">
            <v>5</v>
          </cell>
          <cell r="T508" t="str">
            <v>Sedang SLTP/Sederajat</v>
          </cell>
        </row>
        <row r="509">
          <cell r="C509">
            <v>5</v>
          </cell>
          <cell r="T509" t="str">
            <v>Tidak tamat SD/sederajat</v>
          </cell>
        </row>
        <row r="510">
          <cell r="C510">
            <v>5</v>
          </cell>
          <cell r="T510" t="str">
            <v>Tamat SD/sederajat</v>
          </cell>
        </row>
        <row r="511">
          <cell r="C511">
            <v>5</v>
          </cell>
          <cell r="T511" t="str">
            <v>Tamat SD/sederajat</v>
          </cell>
        </row>
        <row r="512">
          <cell r="C512">
            <v>5</v>
          </cell>
          <cell r="T512" t="str">
            <v>Tidak tamat SD/sederajat</v>
          </cell>
        </row>
        <row r="513">
          <cell r="C513">
            <v>5</v>
          </cell>
          <cell r="T513" t="str">
            <v>Tamat SLTP/sederajat</v>
          </cell>
        </row>
        <row r="514">
          <cell r="C514">
            <v>5</v>
          </cell>
          <cell r="T514" t="str">
            <v>Tamat SLTP/sederajat</v>
          </cell>
        </row>
        <row r="515">
          <cell r="C515">
            <v>5</v>
          </cell>
          <cell r="T515" t="str">
            <v>Tamat SLTP/sederajat</v>
          </cell>
        </row>
        <row r="516">
          <cell r="C516">
            <v>5</v>
          </cell>
          <cell r="T516" t="str">
            <v>Tidak pernah sekolah</v>
          </cell>
        </row>
        <row r="517">
          <cell r="C517">
            <v>5</v>
          </cell>
          <cell r="T517" t="str">
            <v>Tamat SD/sederajat</v>
          </cell>
        </row>
        <row r="518">
          <cell r="C518">
            <v>5</v>
          </cell>
          <cell r="T518" t="str">
            <v>Tamat SLTP/sederajat</v>
          </cell>
        </row>
        <row r="519">
          <cell r="C519">
            <v>5</v>
          </cell>
          <cell r="T519" t="str">
            <v>Tamat S-1/sederajat</v>
          </cell>
        </row>
        <row r="520">
          <cell r="C520">
            <v>5</v>
          </cell>
          <cell r="T520" t="str">
            <v>Tamat SD/sederajat</v>
          </cell>
        </row>
        <row r="521">
          <cell r="C521">
            <v>5</v>
          </cell>
          <cell r="T521" t="str">
            <v>Tamat D-1/sederajat</v>
          </cell>
        </row>
        <row r="522">
          <cell r="C522">
            <v>5</v>
          </cell>
          <cell r="T522" t="str">
            <v>Sedang SLTA/sederajat</v>
          </cell>
        </row>
        <row r="523">
          <cell r="C523">
            <v>5</v>
          </cell>
          <cell r="T523" t="str">
            <v>Tamat SLTP/sederajat</v>
          </cell>
        </row>
        <row r="524">
          <cell r="C524">
            <v>5</v>
          </cell>
          <cell r="T524" t="str">
            <v>Sedang SLTP/Sederajat</v>
          </cell>
        </row>
        <row r="525">
          <cell r="C525">
            <v>5</v>
          </cell>
          <cell r="T525" t="str">
            <v>Sedang SD/sederajat</v>
          </cell>
        </row>
        <row r="526">
          <cell r="C526">
            <v>5</v>
          </cell>
          <cell r="T526" t="str">
            <v>Tamat SLTA/sederajat</v>
          </cell>
        </row>
        <row r="527">
          <cell r="C527">
            <v>5</v>
          </cell>
          <cell r="T527" t="str">
            <v>Tamat SLTA/sederajat</v>
          </cell>
        </row>
        <row r="528">
          <cell r="C528">
            <v>5</v>
          </cell>
          <cell r="T528" t="str">
            <v>Belum masuk TK/Kelompok Bermain</v>
          </cell>
        </row>
        <row r="529">
          <cell r="C529">
            <v>5</v>
          </cell>
          <cell r="T529" t="str">
            <v>Tamat SLTA/sederajat</v>
          </cell>
        </row>
        <row r="530">
          <cell r="C530">
            <v>5</v>
          </cell>
          <cell r="T530" t="str">
            <v>Tamat SLTA/sederajat</v>
          </cell>
        </row>
        <row r="531">
          <cell r="C531">
            <v>5</v>
          </cell>
          <cell r="T531" t="str">
            <v>Belum masuk TK/Kelompok Bermain</v>
          </cell>
        </row>
        <row r="532">
          <cell r="C532">
            <v>5</v>
          </cell>
          <cell r="T532" t="str">
            <v>Tidak pernah sekolah</v>
          </cell>
        </row>
        <row r="533">
          <cell r="C533">
            <v>5</v>
          </cell>
          <cell r="T533" t="str">
            <v>Tidak tamat SD/sederajat</v>
          </cell>
        </row>
        <row r="534">
          <cell r="C534">
            <v>5</v>
          </cell>
          <cell r="T534" t="str">
            <v>Tamat S-1/sederajat</v>
          </cell>
        </row>
        <row r="535">
          <cell r="C535">
            <v>5</v>
          </cell>
          <cell r="T535" t="str">
            <v>Tamat S-1/sederajat</v>
          </cell>
        </row>
        <row r="536">
          <cell r="C536">
            <v>5</v>
          </cell>
          <cell r="T536" t="str">
            <v>Sedang SLTA/sederajat</v>
          </cell>
        </row>
        <row r="537">
          <cell r="C537">
            <v>5</v>
          </cell>
          <cell r="T537" t="str">
            <v>Sedang SD/sederajat</v>
          </cell>
        </row>
        <row r="538">
          <cell r="C538">
            <v>5</v>
          </cell>
          <cell r="T538" t="str">
            <v>Tamat SD/sederajat</v>
          </cell>
        </row>
        <row r="539">
          <cell r="C539">
            <v>5</v>
          </cell>
          <cell r="T539" t="str">
            <v>Tamat SD/sederajat</v>
          </cell>
        </row>
        <row r="540">
          <cell r="C540">
            <v>5</v>
          </cell>
          <cell r="T540" t="str">
            <v>Tamat SLTA/sederajat</v>
          </cell>
        </row>
        <row r="541">
          <cell r="C541">
            <v>5</v>
          </cell>
          <cell r="T541" t="str">
            <v>Sedang SD/sederajat</v>
          </cell>
        </row>
        <row r="542">
          <cell r="C542">
            <v>5</v>
          </cell>
          <cell r="T542" t="str">
            <v>Tamat SLTP/sederajat</v>
          </cell>
        </row>
        <row r="543">
          <cell r="C543">
            <v>5</v>
          </cell>
          <cell r="T543" t="str">
            <v>Tamat SLTA/sederajat</v>
          </cell>
        </row>
        <row r="544">
          <cell r="C544">
            <v>5</v>
          </cell>
          <cell r="T544" t="str">
            <v>Sedang SD/sederajat</v>
          </cell>
        </row>
        <row r="545">
          <cell r="C545">
            <v>5</v>
          </cell>
          <cell r="T545" t="str">
            <v>Tamat SLTA/sederajat</v>
          </cell>
        </row>
        <row r="546">
          <cell r="C546">
            <v>5</v>
          </cell>
          <cell r="T546" t="str">
            <v>Tamat SD/sederajat</v>
          </cell>
        </row>
        <row r="547">
          <cell r="C547">
            <v>5</v>
          </cell>
          <cell r="T547" t="str">
            <v>Tamat SLTA/sederajat</v>
          </cell>
        </row>
        <row r="548">
          <cell r="C548">
            <v>5</v>
          </cell>
          <cell r="T548" t="str">
            <v>Tamat SLTA/sederajat</v>
          </cell>
        </row>
        <row r="549">
          <cell r="C549">
            <v>5</v>
          </cell>
          <cell r="T549" t="str">
            <v>Tamat SD/sederajat</v>
          </cell>
        </row>
        <row r="550">
          <cell r="C550">
            <v>6</v>
          </cell>
          <cell r="T550" t="str">
            <v>Tamat SD/sederajat</v>
          </cell>
        </row>
        <row r="551">
          <cell r="C551">
            <v>6</v>
          </cell>
          <cell r="T551" t="str">
            <v>Tamat SD/sederajat</v>
          </cell>
        </row>
        <row r="552">
          <cell r="C552">
            <v>6</v>
          </cell>
          <cell r="T552" t="str">
            <v>Sedang SLTP/Sederajat</v>
          </cell>
        </row>
        <row r="553">
          <cell r="C553">
            <v>6</v>
          </cell>
          <cell r="T553" t="str">
            <v>Tamat SLTP/sederajat</v>
          </cell>
        </row>
        <row r="554">
          <cell r="C554">
            <v>6</v>
          </cell>
          <cell r="T554" t="str">
            <v>Tamat SLTP/sederajat</v>
          </cell>
        </row>
        <row r="555">
          <cell r="C555">
            <v>6</v>
          </cell>
          <cell r="T555" t="str">
            <v>Sedang SLTP/Sederajat</v>
          </cell>
        </row>
        <row r="556">
          <cell r="C556">
            <v>6</v>
          </cell>
          <cell r="T556" t="str">
            <v>Tamat SLTP/sederajat</v>
          </cell>
        </row>
        <row r="557">
          <cell r="C557">
            <v>6</v>
          </cell>
          <cell r="T557" t="str">
            <v>Tamat SLTA/sederajat</v>
          </cell>
        </row>
        <row r="558">
          <cell r="C558">
            <v>6</v>
          </cell>
          <cell r="T558" t="str">
            <v>Tamat SLTP/sederajat</v>
          </cell>
        </row>
        <row r="559">
          <cell r="C559">
            <v>6</v>
          </cell>
          <cell r="T559" t="str">
            <v>Sedang SD/sederajat</v>
          </cell>
        </row>
        <row r="560">
          <cell r="C560">
            <v>6</v>
          </cell>
          <cell r="T560" t="str">
            <v>Sedang SD/sederajat</v>
          </cell>
        </row>
        <row r="561">
          <cell r="C561">
            <v>6</v>
          </cell>
          <cell r="T561" t="str">
            <v>Tamat SD/sederajat</v>
          </cell>
        </row>
        <row r="562">
          <cell r="C562">
            <v>6</v>
          </cell>
          <cell r="T562" t="str">
            <v>Tidak tamat SD/sederajat</v>
          </cell>
        </row>
        <row r="563">
          <cell r="C563">
            <v>6</v>
          </cell>
          <cell r="T563" t="str">
            <v>Sedang SD/sederajat</v>
          </cell>
        </row>
        <row r="564">
          <cell r="C564">
            <v>6</v>
          </cell>
          <cell r="T564" t="str">
            <v>Tamat SLTP/sederajat</v>
          </cell>
        </row>
        <row r="565">
          <cell r="C565">
            <v>6</v>
          </cell>
          <cell r="T565" t="str">
            <v>Tamat SLTA/sederajat</v>
          </cell>
        </row>
        <row r="566">
          <cell r="C566">
            <v>6</v>
          </cell>
          <cell r="T566" t="str">
            <v>Tamat SLTP/sederajat</v>
          </cell>
        </row>
        <row r="567">
          <cell r="C567">
            <v>6</v>
          </cell>
          <cell r="T567" t="str">
            <v>Tamat SLTP/sederajat</v>
          </cell>
        </row>
        <row r="568">
          <cell r="C568">
            <v>6</v>
          </cell>
          <cell r="T568" t="str">
            <v>Sedang SD/sederajat</v>
          </cell>
        </row>
        <row r="569">
          <cell r="C569">
            <v>6</v>
          </cell>
          <cell r="T569" t="str">
            <v>Sedang SLTP/Sederajat</v>
          </cell>
        </row>
        <row r="570">
          <cell r="C570">
            <v>6</v>
          </cell>
          <cell r="T570" t="str">
            <v>Sedang TK/Kelompok Bermain</v>
          </cell>
        </row>
        <row r="571">
          <cell r="C571">
            <v>6</v>
          </cell>
          <cell r="T571" t="str">
            <v>Tamat SD/sederajat</v>
          </cell>
        </row>
        <row r="572">
          <cell r="C572">
            <v>6</v>
          </cell>
          <cell r="T572" t="str">
            <v>Tamat SD/sederajat</v>
          </cell>
        </row>
        <row r="573">
          <cell r="C573">
            <v>6</v>
          </cell>
          <cell r="T573" t="str">
            <v>Tamat SD/sederajat</v>
          </cell>
        </row>
        <row r="574">
          <cell r="C574">
            <v>6</v>
          </cell>
          <cell r="T574" t="str">
            <v>Tamat SLTA/sederajat</v>
          </cell>
        </row>
        <row r="575">
          <cell r="C575">
            <v>6</v>
          </cell>
          <cell r="T575" t="str">
            <v>Sedang SD/sederajat</v>
          </cell>
        </row>
        <row r="576">
          <cell r="C576">
            <v>6</v>
          </cell>
          <cell r="T576" t="str">
            <v>Tamat SLTA/sederajat</v>
          </cell>
        </row>
        <row r="577">
          <cell r="C577">
            <v>6</v>
          </cell>
          <cell r="T577" t="str">
            <v>Tamat SLTP/sederajat</v>
          </cell>
        </row>
        <row r="578">
          <cell r="C578">
            <v>6</v>
          </cell>
          <cell r="T578" t="str">
            <v>Sedang SLTP/Sederajat</v>
          </cell>
        </row>
        <row r="579">
          <cell r="C579">
            <v>6</v>
          </cell>
          <cell r="T579" t="str">
            <v>Sedang SD/sederajat</v>
          </cell>
        </row>
        <row r="580">
          <cell r="C580">
            <v>6</v>
          </cell>
          <cell r="T580" t="str">
            <v>Tamat SD/sederajat</v>
          </cell>
        </row>
        <row r="581">
          <cell r="C581">
            <v>6</v>
          </cell>
          <cell r="T581" t="str">
            <v>Sedang SLTP/Sederajat</v>
          </cell>
        </row>
        <row r="582">
          <cell r="C582">
            <v>6</v>
          </cell>
          <cell r="T582" t="str">
            <v>Sedang SD/sederajat</v>
          </cell>
        </row>
        <row r="583">
          <cell r="C583">
            <v>6</v>
          </cell>
          <cell r="T583" t="str">
            <v>Tamat SLTP/sederajat</v>
          </cell>
        </row>
        <row r="584">
          <cell r="C584">
            <v>6</v>
          </cell>
          <cell r="T584" t="str">
            <v>Tamat SLTP/sederajat</v>
          </cell>
        </row>
        <row r="585">
          <cell r="C585">
            <v>6</v>
          </cell>
          <cell r="T585" t="str">
            <v>Tamat SD/sederajat</v>
          </cell>
        </row>
        <row r="586">
          <cell r="C586">
            <v>6</v>
          </cell>
          <cell r="T586" t="str">
            <v>Tamat SLTP/sederajat</v>
          </cell>
        </row>
        <row r="587">
          <cell r="C587">
            <v>6</v>
          </cell>
          <cell r="T587" t="str">
            <v>Sedang SLTP/Sederajat</v>
          </cell>
        </row>
        <row r="588">
          <cell r="C588">
            <v>6</v>
          </cell>
          <cell r="T588" t="str">
            <v>Sedang TK/Kelompok Bermain</v>
          </cell>
        </row>
        <row r="589">
          <cell r="C589">
            <v>6</v>
          </cell>
          <cell r="T589" t="str">
            <v>Belum masuk TK/Kelompok Bermain</v>
          </cell>
        </row>
        <row r="590">
          <cell r="C590">
            <v>6</v>
          </cell>
          <cell r="T590" t="str">
            <v>Tamat SLTA/sederajat</v>
          </cell>
        </row>
        <row r="591">
          <cell r="C591">
            <v>6</v>
          </cell>
          <cell r="T591" t="str">
            <v>Tamat SLTP/sederajat</v>
          </cell>
        </row>
        <row r="592">
          <cell r="C592">
            <v>6</v>
          </cell>
          <cell r="T592" t="str">
            <v>Tamat SLTA/sederajat</v>
          </cell>
        </row>
        <row r="593">
          <cell r="C593">
            <v>6</v>
          </cell>
          <cell r="T593" t="str">
            <v>Tamat SLTA/sederajat</v>
          </cell>
        </row>
        <row r="594">
          <cell r="C594">
            <v>6</v>
          </cell>
          <cell r="T594" t="str">
            <v>Tamat SLTA/sederajat</v>
          </cell>
        </row>
        <row r="595">
          <cell r="C595">
            <v>6</v>
          </cell>
          <cell r="T595" t="str">
            <v>Tidak tamat SD/sederajat</v>
          </cell>
        </row>
        <row r="596">
          <cell r="C596">
            <v>6</v>
          </cell>
          <cell r="T596" t="str">
            <v>Tamat SLTP/sederajat</v>
          </cell>
        </row>
        <row r="597">
          <cell r="C597">
            <v>6</v>
          </cell>
          <cell r="T597" t="str">
            <v>Tamat SD/sederajat</v>
          </cell>
        </row>
        <row r="598">
          <cell r="C598">
            <v>6</v>
          </cell>
          <cell r="T598" t="str">
            <v>Tidak tamat SD/sederajat</v>
          </cell>
        </row>
        <row r="599">
          <cell r="C599">
            <v>6</v>
          </cell>
          <cell r="T599" t="str">
            <v>Tamat SLTP/sederajat</v>
          </cell>
        </row>
        <row r="600">
          <cell r="C600">
            <v>6</v>
          </cell>
          <cell r="T600" t="str">
            <v>Belum masuk TK/Kelompok Bermain</v>
          </cell>
        </row>
        <row r="601">
          <cell r="C601">
            <v>6</v>
          </cell>
          <cell r="T601" t="str">
            <v>Tidak tamat SD/sederajat</v>
          </cell>
        </row>
        <row r="602">
          <cell r="C602">
            <v>6</v>
          </cell>
          <cell r="T602" t="str">
            <v>Tidak tamat SD/sederajat</v>
          </cell>
        </row>
        <row r="603">
          <cell r="C603">
            <v>6</v>
          </cell>
          <cell r="T603" t="str">
            <v>Sedang SD/sederajat</v>
          </cell>
        </row>
        <row r="604">
          <cell r="C604">
            <v>6</v>
          </cell>
          <cell r="T604" t="str">
            <v>Belum masuk TK/Kelompok Bermain</v>
          </cell>
        </row>
        <row r="605">
          <cell r="C605">
            <v>6</v>
          </cell>
          <cell r="T605" t="str">
            <v>Tamat SD/sederajat</v>
          </cell>
        </row>
        <row r="606">
          <cell r="C606">
            <v>6</v>
          </cell>
          <cell r="T606" t="str">
            <v>Tamat SD/sederajat</v>
          </cell>
        </row>
        <row r="607">
          <cell r="C607">
            <v>6</v>
          </cell>
          <cell r="T607" t="str">
            <v>Tamat SLTA/sederajat</v>
          </cell>
        </row>
        <row r="608">
          <cell r="C608">
            <v>6</v>
          </cell>
          <cell r="T608" t="str">
            <v>Tamat SLTA/sederajat</v>
          </cell>
        </row>
        <row r="609">
          <cell r="C609">
            <v>6</v>
          </cell>
          <cell r="T609" t="str">
            <v>Belum masuk TK/Kelompok Bermain</v>
          </cell>
        </row>
        <row r="610">
          <cell r="C610">
            <v>6</v>
          </cell>
          <cell r="T610" t="str">
            <v>Tamat SLTP/sederajat</v>
          </cell>
        </row>
        <row r="611">
          <cell r="C611">
            <v>6</v>
          </cell>
          <cell r="T611" t="str">
            <v>Sedang SD/sederajat</v>
          </cell>
        </row>
        <row r="612">
          <cell r="C612">
            <v>6</v>
          </cell>
          <cell r="T612" t="str">
            <v>Tamat SD/sederajat</v>
          </cell>
        </row>
        <row r="613">
          <cell r="C613">
            <v>6</v>
          </cell>
          <cell r="T613" t="str">
            <v>Tamat SD/sederajat</v>
          </cell>
        </row>
        <row r="614">
          <cell r="C614">
            <v>6</v>
          </cell>
          <cell r="T614" t="str">
            <v>Tamat SLTA/sederajat</v>
          </cell>
        </row>
        <row r="615">
          <cell r="C615">
            <v>6</v>
          </cell>
          <cell r="T615" t="str">
            <v>Sedang SLTP/Sederajat</v>
          </cell>
        </row>
        <row r="616">
          <cell r="C616">
            <v>6</v>
          </cell>
          <cell r="T616" t="str">
            <v>Tamat SLTA/sederajat</v>
          </cell>
        </row>
        <row r="617">
          <cell r="C617">
            <v>6</v>
          </cell>
          <cell r="T617" t="str">
            <v>Tamat S-1/sederajat</v>
          </cell>
        </row>
        <row r="618">
          <cell r="C618">
            <v>6</v>
          </cell>
          <cell r="T618" t="str">
            <v>Sedang SD/sederajat</v>
          </cell>
        </row>
        <row r="619">
          <cell r="C619">
            <v>6</v>
          </cell>
          <cell r="T619" t="str">
            <v>Tamat SLTP/sederajat</v>
          </cell>
        </row>
        <row r="620">
          <cell r="C620">
            <v>6</v>
          </cell>
          <cell r="T620" t="str">
            <v>Sedang TK/Kelompok Bermain</v>
          </cell>
        </row>
        <row r="621">
          <cell r="C621">
            <v>6</v>
          </cell>
          <cell r="T621" t="str">
            <v>Belum masuk TK/Kelompok Bermain</v>
          </cell>
        </row>
        <row r="622">
          <cell r="C622">
            <v>6</v>
          </cell>
          <cell r="T622" t="str">
            <v>Tamat SD/sederajat</v>
          </cell>
        </row>
        <row r="623">
          <cell r="C623">
            <v>6</v>
          </cell>
          <cell r="T623" t="str">
            <v>Sedang SLTP/Sederajat</v>
          </cell>
        </row>
        <row r="624">
          <cell r="C624">
            <v>6</v>
          </cell>
          <cell r="T624" t="str">
            <v>Tamat SLTP/sederajat</v>
          </cell>
        </row>
        <row r="625">
          <cell r="C625">
            <v>6</v>
          </cell>
          <cell r="T625" t="str">
            <v>Tamat SD/sederajat</v>
          </cell>
        </row>
        <row r="626">
          <cell r="C626">
            <v>6</v>
          </cell>
          <cell r="T626" t="str">
            <v>Tamat SLTP/sederajat</v>
          </cell>
        </row>
        <row r="627">
          <cell r="C627">
            <v>6</v>
          </cell>
          <cell r="T627" t="str">
            <v>Sedang SLTP/Sederajat</v>
          </cell>
        </row>
        <row r="628">
          <cell r="C628">
            <v>6</v>
          </cell>
          <cell r="T628" t="str">
            <v>Sedang SLTP/Sederajat</v>
          </cell>
        </row>
        <row r="629">
          <cell r="C629">
            <v>6</v>
          </cell>
          <cell r="T629" t="str">
            <v>Sedang SLTP/Sederajat</v>
          </cell>
        </row>
        <row r="630">
          <cell r="C630">
            <v>6</v>
          </cell>
          <cell r="T630" t="str">
            <v>Sedang SD/sederajat</v>
          </cell>
        </row>
        <row r="631">
          <cell r="C631">
            <v>6</v>
          </cell>
          <cell r="T631" t="str">
            <v>Tamat S-1/sederajat</v>
          </cell>
        </row>
        <row r="632">
          <cell r="C632">
            <v>6</v>
          </cell>
          <cell r="T632" t="str">
            <v>Tamat SLTP/sederajat</v>
          </cell>
        </row>
        <row r="633">
          <cell r="C633">
            <v>6</v>
          </cell>
          <cell r="T633" t="str">
            <v>Sedang S-1/sederajat</v>
          </cell>
        </row>
        <row r="634">
          <cell r="C634">
            <v>6</v>
          </cell>
          <cell r="T634" t="str">
            <v>Sedang S-1/sederajat</v>
          </cell>
        </row>
        <row r="635">
          <cell r="C635">
            <v>6</v>
          </cell>
          <cell r="T635" t="str">
            <v>Tamat SLTA/sederajat</v>
          </cell>
        </row>
        <row r="636">
          <cell r="C636">
            <v>6</v>
          </cell>
          <cell r="T636" t="str">
            <v>Tamat SLTA/sederajat</v>
          </cell>
        </row>
        <row r="637">
          <cell r="C637">
            <v>6</v>
          </cell>
          <cell r="T637" t="str">
            <v>Sedang SD/sederajat</v>
          </cell>
        </row>
        <row r="638">
          <cell r="C638">
            <v>6</v>
          </cell>
          <cell r="T638" t="str">
            <v>Tamat SD/sederajat</v>
          </cell>
        </row>
        <row r="639">
          <cell r="C639">
            <v>6</v>
          </cell>
          <cell r="T639" t="str">
            <v>Tamat SLTP/sederajat</v>
          </cell>
        </row>
        <row r="640">
          <cell r="C640">
            <v>6</v>
          </cell>
          <cell r="T640" t="str">
            <v>Sedang SD/sederajat</v>
          </cell>
        </row>
        <row r="641">
          <cell r="C641">
            <v>6</v>
          </cell>
          <cell r="T641" t="str">
            <v>Belum masuk TK/Kelompok Bermain</v>
          </cell>
        </row>
        <row r="642">
          <cell r="C642">
            <v>6</v>
          </cell>
          <cell r="T642" t="str">
            <v>Tidak tamat SD/sederajat</v>
          </cell>
        </row>
        <row r="643">
          <cell r="C643">
            <v>6</v>
          </cell>
          <cell r="T643" t="str">
            <v>Tamat SD/sederajat</v>
          </cell>
        </row>
        <row r="644">
          <cell r="C644">
            <v>6</v>
          </cell>
          <cell r="T644" t="str">
            <v>Tamat SLTP/sederajat</v>
          </cell>
        </row>
        <row r="645">
          <cell r="C645">
            <v>6</v>
          </cell>
          <cell r="T645" t="str">
            <v>Tamat SLTP/sederajat</v>
          </cell>
        </row>
        <row r="646">
          <cell r="C646">
            <v>6</v>
          </cell>
          <cell r="T646" t="str">
            <v>Tamat SLTP/sederajat</v>
          </cell>
        </row>
        <row r="647">
          <cell r="C647">
            <v>6</v>
          </cell>
          <cell r="T647" t="str">
            <v>Sedang SLTA/sederajat</v>
          </cell>
        </row>
        <row r="648">
          <cell r="C648">
            <v>6</v>
          </cell>
          <cell r="T648" t="str">
            <v>Tamat SLTA/sederajat</v>
          </cell>
        </row>
        <row r="649">
          <cell r="C649">
            <v>6</v>
          </cell>
          <cell r="T649" t="str">
            <v>Tamat SLTP/sederajat</v>
          </cell>
        </row>
        <row r="650">
          <cell r="C650">
            <v>6</v>
          </cell>
          <cell r="T650" t="str">
            <v>Sedang TK/Kelompok Bermain</v>
          </cell>
        </row>
        <row r="651">
          <cell r="C651">
            <v>6</v>
          </cell>
          <cell r="T651" t="str">
            <v>Belum masuk TK/Kelompok Bermain</v>
          </cell>
        </row>
        <row r="652">
          <cell r="C652">
            <v>6</v>
          </cell>
          <cell r="T652" t="str">
            <v>Tamat SD/sederajat</v>
          </cell>
        </row>
        <row r="653">
          <cell r="C653">
            <v>6</v>
          </cell>
          <cell r="T653" t="str">
            <v>Tamat SD/sederajat</v>
          </cell>
        </row>
        <row r="654">
          <cell r="C654">
            <v>6</v>
          </cell>
          <cell r="T654" t="str">
            <v>Tamat SLTP/sederajat</v>
          </cell>
        </row>
        <row r="655">
          <cell r="C655">
            <v>6</v>
          </cell>
          <cell r="T655" t="str">
            <v>Tamat SLTA/sederajat</v>
          </cell>
        </row>
        <row r="656">
          <cell r="C656">
            <v>6</v>
          </cell>
          <cell r="T656" t="str">
            <v>Tamat SLTA/sederajat</v>
          </cell>
        </row>
        <row r="657">
          <cell r="C657">
            <v>6</v>
          </cell>
          <cell r="T657" t="str">
            <v>Sedang SLTP/Sederajat</v>
          </cell>
        </row>
        <row r="658">
          <cell r="C658">
            <v>6</v>
          </cell>
          <cell r="T658" t="str">
            <v>Tamat SD/sederajat</v>
          </cell>
        </row>
        <row r="659">
          <cell r="C659">
            <v>6</v>
          </cell>
          <cell r="T659" t="str">
            <v>Tamat SLTP/sederajat</v>
          </cell>
        </row>
        <row r="660">
          <cell r="C660">
            <v>6</v>
          </cell>
          <cell r="T660" t="str">
            <v>Sedang SD/sederajat</v>
          </cell>
        </row>
        <row r="661">
          <cell r="C661">
            <v>6</v>
          </cell>
          <cell r="T661" t="str">
            <v>Tamat SD/sederajat</v>
          </cell>
        </row>
        <row r="662">
          <cell r="C662">
            <v>6</v>
          </cell>
          <cell r="T662" t="str">
            <v>Tamat SD/sederajat</v>
          </cell>
        </row>
        <row r="663">
          <cell r="C663">
            <v>6</v>
          </cell>
          <cell r="T663" t="str">
            <v>Sedang SD/sederajat</v>
          </cell>
        </row>
        <row r="664">
          <cell r="C664">
            <v>6</v>
          </cell>
          <cell r="T664" t="str">
            <v>Sedang TK/Kelompok Bermain</v>
          </cell>
        </row>
        <row r="665">
          <cell r="C665">
            <v>6</v>
          </cell>
          <cell r="T665" t="str">
            <v>Tamat SD/sederajat</v>
          </cell>
        </row>
        <row r="666">
          <cell r="C666">
            <v>6</v>
          </cell>
          <cell r="T666" t="str">
            <v>Tamat SLTP/sederajat</v>
          </cell>
        </row>
        <row r="667">
          <cell r="C667">
            <v>6</v>
          </cell>
          <cell r="T667" t="str">
            <v>Tamat SLTA/sederajat</v>
          </cell>
        </row>
        <row r="668">
          <cell r="C668">
            <v>6</v>
          </cell>
          <cell r="T668" t="str">
            <v>Tamat SLTP/sederajat</v>
          </cell>
        </row>
        <row r="669">
          <cell r="C669">
            <v>6</v>
          </cell>
          <cell r="T669" t="str">
            <v>Tamat SLTP/sederajat</v>
          </cell>
        </row>
        <row r="670">
          <cell r="C670">
            <v>6</v>
          </cell>
          <cell r="T670" t="str">
            <v>Tamat SD/sederajat</v>
          </cell>
        </row>
        <row r="671">
          <cell r="C671">
            <v>6</v>
          </cell>
          <cell r="T671" t="str">
            <v>Sedang SLTA/sederajat</v>
          </cell>
        </row>
        <row r="672">
          <cell r="C672">
            <v>6</v>
          </cell>
          <cell r="T672" t="str">
            <v>Sedang SLTP/Sederajat</v>
          </cell>
        </row>
        <row r="673">
          <cell r="C673">
            <v>6</v>
          </cell>
          <cell r="T673" t="str">
            <v>Sedang TK/Kelompok Bermain</v>
          </cell>
        </row>
        <row r="674">
          <cell r="C674">
            <v>6</v>
          </cell>
          <cell r="T674" t="str">
            <v>Tidak pernah sekolah</v>
          </cell>
        </row>
        <row r="675">
          <cell r="C675">
            <v>6</v>
          </cell>
          <cell r="T675" t="str">
            <v>Tidak tamat SD/sederajat</v>
          </cell>
        </row>
        <row r="676">
          <cell r="C676">
            <v>6</v>
          </cell>
          <cell r="T676" t="str">
            <v>Tamat SLTP/sederajat</v>
          </cell>
        </row>
        <row r="677">
          <cell r="C677">
            <v>6</v>
          </cell>
          <cell r="T677" t="str">
            <v>Tamat S-1/sederajat</v>
          </cell>
        </row>
        <row r="678">
          <cell r="C678">
            <v>6</v>
          </cell>
          <cell r="T678" t="str">
            <v>Tamat S-1/sederajat</v>
          </cell>
        </row>
        <row r="679">
          <cell r="C679">
            <v>6</v>
          </cell>
          <cell r="T679" t="str">
            <v>Belum masuk TK/Kelompok Bermain</v>
          </cell>
        </row>
        <row r="680">
          <cell r="C680">
            <v>6</v>
          </cell>
          <cell r="T680" t="str">
            <v>Tidak tamat SD/sederajat</v>
          </cell>
        </row>
        <row r="681">
          <cell r="C681">
            <v>6</v>
          </cell>
          <cell r="T681" t="str">
            <v>Tamat SLTP/sederajat</v>
          </cell>
        </row>
        <row r="682">
          <cell r="C682">
            <v>6</v>
          </cell>
          <cell r="T682" t="str">
            <v>Tamat SLTA/sederajat</v>
          </cell>
        </row>
        <row r="683">
          <cell r="C683">
            <v>6</v>
          </cell>
          <cell r="T683" t="str">
            <v>Sedang SLTP/Sederajat</v>
          </cell>
        </row>
        <row r="684">
          <cell r="C684">
            <v>6</v>
          </cell>
          <cell r="T684" t="str">
            <v>Sedang SD/sederajat</v>
          </cell>
        </row>
        <row r="685">
          <cell r="C685">
            <v>6</v>
          </cell>
          <cell r="T685" t="str">
            <v>Tamat SLTP/sederajat</v>
          </cell>
        </row>
        <row r="686">
          <cell r="C686">
            <v>6</v>
          </cell>
          <cell r="T686" t="str">
            <v>Tamat SD/sederajat</v>
          </cell>
        </row>
        <row r="687">
          <cell r="C687">
            <v>6</v>
          </cell>
          <cell r="T687" t="str">
            <v>Sedang SD/sederajat</v>
          </cell>
        </row>
        <row r="688">
          <cell r="C688">
            <v>6</v>
          </cell>
          <cell r="T688" t="str">
            <v>Tamat SLTA/sederajat</v>
          </cell>
        </row>
        <row r="689">
          <cell r="C689">
            <v>6</v>
          </cell>
          <cell r="T689" t="str">
            <v>Tamat SLTP/sederajat</v>
          </cell>
        </row>
        <row r="690">
          <cell r="C690">
            <v>6</v>
          </cell>
          <cell r="T690" t="str">
            <v>Tamat SLTP/sederajat</v>
          </cell>
        </row>
        <row r="691">
          <cell r="C691">
            <v>6</v>
          </cell>
          <cell r="T691" t="str">
            <v>Tamat SLTP/sederajat</v>
          </cell>
        </row>
        <row r="692">
          <cell r="C692">
            <v>6</v>
          </cell>
          <cell r="T692" t="str">
            <v>Tamat SLTA/sederajat</v>
          </cell>
        </row>
        <row r="693">
          <cell r="C693">
            <v>6</v>
          </cell>
          <cell r="T693" t="str">
            <v>Tamat SD/sederajat</v>
          </cell>
        </row>
        <row r="694">
          <cell r="C694">
            <v>6</v>
          </cell>
          <cell r="T694" t="str">
            <v>Tamat SLTP/sederajat</v>
          </cell>
        </row>
        <row r="695">
          <cell r="C695">
            <v>6</v>
          </cell>
          <cell r="T695" t="str">
            <v>Tamat SD/sederajat</v>
          </cell>
        </row>
        <row r="696">
          <cell r="C696">
            <v>6</v>
          </cell>
          <cell r="T696" t="str">
            <v>Sedang SD/sederajat</v>
          </cell>
        </row>
        <row r="697">
          <cell r="C697">
            <v>6</v>
          </cell>
          <cell r="T697" t="str">
            <v>Sedang S-1/sederajat</v>
          </cell>
        </row>
        <row r="698">
          <cell r="C698">
            <v>6</v>
          </cell>
          <cell r="T698" t="str">
            <v>Sedang SD/sederajat</v>
          </cell>
        </row>
        <row r="699">
          <cell r="C699">
            <v>6</v>
          </cell>
          <cell r="T699" t="str">
            <v>Sedang SLTP/Sederajat</v>
          </cell>
        </row>
        <row r="700">
          <cell r="C700">
            <v>6</v>
          </cell>
          <cell r="T700" t="str">
            <v>Sedang SD/sederajat</v>
          </cell>
        </row>
        <row r="701">
          <cell r="C701">
            <v>6</v>
          </cell>
          <cell r="T701" t="str">
            <v>Sedang SD/sederajat</v>
          </cell>
        </row>
        <row r="702">
          <cell r="C702">
            <v>7</v>
          </cell>
          <cell r="T702" t="str">
            <v>Tamat SD/sederajat</v>
          </cell>
        </row>
        <row r="703">
          <cell r="C703">
            <v>7</v>
          </cell>
          <cell r="T703" t="str">
            <v>Tamat SLTP/sederajat</v>
          </cell>
        </row>
        <row r="704">
          <cell r="C704">
            <v>7</v>
          </cell>
          <cell r="T704" t="str">
            <v>Sedang SD/sederajat</v>
          </cell>
        </row>
        <row r="705">
          <cell r="C705">
            <v>7</v>
          </cell>
          <cell r="T705" t="str">
            <v>Tamat SLTP/sederajat</v>
          </cell>
        </row>
        <row r="706">
          <cell r="C706">
            <v>7</v>
          </cell>
          <cell r="T706" t="str">
            <v>Tamat SLTP/sederajat</v>
          </cell>
        </row>
        <row r="707">
          <cell r="C707">
            <v>7</v>
          </cell>
          <cell r="T707" t="str">
            <v>Sedang SLTP/Sederajat</v>
          </cell>
        </row>
        <row r="708">
          <cell r="C708">
            <v>7</v>
          </cell>
          <cell r="T708" t="str">
            <v>Sedang TK/Kelompok Bermain</v>
          </cell>
        </row>
        <row r="709">
          <cell r="C709">
            <v>7</v>
          </cell>
          <cell r="T709" t="str">
            <v>Tamat SD/sederajat</v>
          </cell>
        </row>
        <row r="710">
          <cell r="C710">
            <v>7</v>
          </cell>
          <cell r="T710" t="str">
            <v>Tamat SD/sederajat</v>
          </cell>
        </row>
        <row r="711">
          <cell r="C711">
            <v>7</v>
          </cell>
          <cell r="T711" t="str">
            <v>Sedang SLTA/sederajat</v>
          </cell>
        </row>
        <row r="712">
          <cell r="C712">
            <v>7</v>
          </cell>
          <cell r="T712" t="str">
            <v>Sedang SLTA/sederajat</v>
          </cell>
        </row>
        <row r="713">
          <cell r="C713">
            <v>7</v>
          </cell>
          <cell r="T713" t="str">
            <v>Tamat SLTP/sederajat</v>
          </cell>
        </row>
        <row r="714">
          <cell r="C714">
            <v>7</v>
          </cell>
          <cell r="T714" t="str">
            <v>Tamat SLTP/sederajat</v>
          </cell>
        </row>
        <row r="715">
          <cell r="C715">
            <v>7</v>
          </cell>
          <cell r="T715" t="str">
            <v>Tamat SLTA/sederajat</v>
          </cell>
        </row>
        <row r="716">
          <cell r="C716">
            <v>7</v>
          </cell>
          <cell r="T716" t="str">
            <v>Sedang SLTA/sederajat</v>
          </cell>
        </row>
        <row r="717">
          <cell r="C717">
            <v>7</v>
          </cell>
          <cell r="T717" t="str">
            <v>Sedang SD/sederajat</v>
          </cell>
        </row>
        <row r="718">
          <cell r="C718">
            <v>7</v>
          </cell>
          <cell r="T718" t="str">
            <v>Tamat SLTA/sederajat</v>
          </cell>
        </row>
        <row r="719">
          <cell r="C719">
            <v>7</v>
          </cell>
          <cell r="T719" t="str">
            <v>Tamat SLTA/sederajat</v>
          </cell>
        </row>
        <row r="720">
          <cell r="C720">
            <v>7</v>
          </cell>
          <cell r="T720" t="str">
            <v>Sedang SD/sederajat</v>
          </cell>
        </row>
        <row r="721">
          <cell r="C721">
            <v>7</v>
          </cell>
          <cell r="T721" t="str">
            <v>Tidak tamat SD/sederajat</v>
          </cell>
        </row>
        <row r="722">
          <cell r="C722">
            <v>7</v>
          </cell>
          <cell r="T722" t="str">
            <v>Tamat SD/sederajat</v>
          </cell>
        </row>
        <row r="723">
          <cell r="C723">
            <v>7</v>
          </cell>
          <cell r="T723" t="str">
            <v>Sedang SLTP/Sederajat</v>
          </cell>
        </row>
        <row r="724">
          <cell r="C724">
            <v>7</v>
          </cell>
          <cell r="T724" t="str">
            <v>Tidak tamat SD/sederajat</v>
          </cell>
        </row>
        <row r="725">
          <cell r="C725">
            <v>7</v>
          </cell>
          <cell r="T725" t="str">
            <v>Tamat SD/sederajat</v>
          </cell>
        </row>
        <row r="726">
          <cell r="C726">
            <v>7</v>
          </cell>
          <cell r="T726" t="str">
            <v>Tamat SD/sederajat</v>
          </cell>
        </row>
        <row r="727">
          <cell r="C727">
            <v>7</v>
          </cell>
          <cell r="T727" t="str">
            <v>Tamat SLTA/sederajat</v>
          </cell>
        </row>
        <row r="728">
          <cell r="C728">
            <v>7</v>
          </cell>
          <cell r="T728" t="str">
            <v>Sedang SLTA/sederajat</v>
          </cell>
        </row>
        <row r="729">
          <cell r="C729">
            <v>7</v>
          </cell>
          <cell r="T729" t="str">
            <v>Tidak pernah sekolah</v>
          </cell>
        </row>
        <row r="730">
          <cell r="C730">
            <v>7</v>
          </cell>
          <cell r="T730" t="str">
            <v>Tamat SD/sederajat</v>
          </cell>
        </row>
        <row r="731">
          <cell r="C731">
            <v>7</v>
          </cell>
          <cell r="T731" t="str">
            <v>Tamat SLTP/sederajat</v>
          </cell>
        </row>
        <row r="732">
          <cell r="C732">
            <v>7</v>
          </cell>
          <cell r="T732" t="str">
            <v>Sedang SD/sederajat</v>
          </cell>
        </row>
        <row r="733">
          <cell r="C733">
            <v>7</v>
          </cell>
          <cell r="T733" t="str">
            <v>Belum masuk TK/Kelompok Bermain</v>
          </cell>
        </row>
        <row r="734">
          <cell r="C734">
            <v>7</v>
          </cell>
          <cell r="T734" t="str">
            <v>Tidak pernah sekolah</v>
          </cell>
        </row>
        <row r="735">
          <cell r="C735">
            <v>7</v>
          </cell>
          <cell r="T735" t="str">
            <v>Tamat SD/sederajat</v>
          </cell>
        </row>
        <row r="736">
          <cell r="C736">
            <v>7</v>
          </cell>
          <cell r="T736" t="str">
            <v>Tamat SLTA/sederajat</v>
          </cell>
        </row>
        <row r="737">
          <cell r="C737">
            <v>7</v>
          </cell>
          <cell r="T737" t="str">
            <v>Tidak pernah sekolah</v>
          </cell>
        </row>
        <row r="738">
          <cell r="C738">
            <v>7</v>
          </cell>
          <cell r="T738" t="str">
            <v>Tamat SD/sederajat</v>
          </cell>
        </row>
        <row r="739">
          <cell r="C739">
            <v>7</v>
          </cell>
          <cell r="T739" t="str">
            <v>Tamat SD/sederajat</v>
          </cell>
        </row>
        <row r="740">
          <cell r="C740">
            <v>7</v>
          </cell>
          <cell r="T740" t="str">
            <v>Sedang SLTA/sederajat</v>
          </cell>
        </row>
        <row r="741">
          <cell r="C741">
            <v>7</v>
          </cell>
          <cell r="T741" t="str">
            <v>Sedang SLTP/Sederajat</v>
          </cell>
        </row>
        <row r="742">
          <cell r="C742">
            <v>7</v>
          </cell>
          <cell r="T742" t="str">
            <v>Tamat SLTP/sederajat</v>
          </cell>
        </row>
        <row r="743">
          <cell r="C743">
            <v>7</v>
          </cell>
          <cell r="T743" t="str">
            <v>Tamat SD/sederajat</v>
          </cell>
        </row>
        <row r="744">
          <cell r="C744">
            <v>7</v>
          </cell>
          <cell r="T744" t="str">
            <v>Tamat SLTA/sederajat</v>
          </cell>
        </row>
        <row r="745">
          <cell r="C745">
            <v>7</v>
          </cell>
          <cell r="T745" t="str">
            <v>Tamat SLTA/sederajat</v>
          </cell>
        </row>
        <row r="746">
          <cell r="C746">
            <v>7</v>
          </cell>
          <cell r="T746" t="str">
            <v>Sedang SLTA/sederajat</v>
          </cell>
        </row>
        <row r="747">
          <cell r="C747">
            <v>7</v>
          </cell>
          <cell r="T747" t="str">
            <v>Tamat SLTP/sederajat</v>
          </cell>
        </row>
        <row r="748">
          <cell r="C748">
            <v>7</v>
          </cell>
          <cell r="T748" t="str">
            <v>Tamat SLTP/sederajat</v>
          </cell>
        </row>
        <row r="749">
          <cell r="C749">
            <v>7</v>
          </cell>
          <cell r="T749" t="str">
            <v>Sedang SD/sederajat</v>
          </cell>
        </row>
        <row r="750">
          <cell r="C750">
            <v>7</v>
          </cell>
          <cell r="T750" t="str">
            <v>Belum masuk TK/Kelompok Bermain</v>
          </cell>
        </row>
        <row r="751">
          <cell r="C751">
            <v>7</v>
          </cell>
          <cell r="T751" t="str">
            <v>Tamat SD/sederajat</v>
          </cell>
        </row>
        <row r="752">
          <cell r="C752">
            <v>7</v>
          </cell>
          <cell r="T752" t="str">
            <v>Tidak tamat SD/sederajat</v>
          </cell>
        </row>
        <row r="753">
          <cell r="C753">
            <v>7</v>
          </cell>
          <cell r="T753" t="str">
            <v>Tamat SLTP/sederajat</v>
          </cell>
        </row>
        <row r="754">
          <cell r="C754">
            <v>7</v>
          </cell>
          <cell r="T754" t="str">
            <v>Tamat SD/sederajat</v>
          </cell>
        </row>
        <row r="755">
          <cell r="C755">
            <v>7</v>
          </cell>
          <cell r="T755" t="str">
            <v>Tamat SLTA/sederajat</v>
          </cell>
        </row>
        <row r="756">
          <cell r="C756">
            <v>8</v>
          </cell>
          <cell r="T756" t="str">
            <v>Tidak tamat SD/sederajat</v>
          </cell>
        </row>
        <row r="757">
          <cell r="C757">
            <v>8</v>
          </cell>
          <cell r="T757" t="str">
            <v>Tamat D-2/sederajat</v>
          </cell>
        </row>
        <row r="758">
          <cell r="C758">
            <v>8</v>
          </cell>
          <cell r="T758" t="str">
            <v>Tamat SD/sederajat</v>
          </cell>
        </row>
        <row r="759">
          <cell r="C759">
            <v>8</v>
          </cell>
          <cell r="T759" t="str">
            <v>Tamat SD/sederajat</v>
          </cell>
        </row>
        <row r="760">
          <cell r="C760">
            <v>8</v>
          </cell>
          <cell r="T760" t="str">
            <v>Sedang SLTP/Sederajat</v>
          </cell>
        </row>
        <row r="761">
          <cell r="C761">
            <v>8</v>
          </cell>
          <cell r="T761" t="str">
            <v>Tamat SLTA/sederajat</v>
          </cell>
        </row>
        <row r="762">
          <cell r="C762">
            <v>8</v>
          </cell>
          <cell r="T762" t="str">
            <v>Tamat SLTA/sederajat</v>
          </cell>
        </row>
        <row r="763">
          <cell r="C763">
            <v>8</v>
          </cell>
          <cell r="T763" t="str">
            <v>Sedang TK/Kelompok Bermain</v>
          </cell>
        </row>
        <row r="764">
          <cell r="C764">
            <v>8</v>
          </cell>
          <cell r="T764" t="str">
            <v>Tamat SLTP/sederajat</v>
          </cell>
        </row>
        <row r="765">
          <cell r="C765">
            <v>8</v>
          </cell>
          <cell r="T765" t="str">
            <v>Tamat SLTP/sederajat</v>
          </cell>
        </row>
        <row r="766">
          <cell r="C766">
            <v>8</v>
          </cell>
          <cell r="T766" t="str">
            <v>Sedang SLTP/Sederajat</v>
          </cell>
        </row>
        <row r="767">
          <cell r="C767">
            <v>8</v>
          </cell>
          <cell r="T767" t="str">
            <v>Sedang SD/sederajat</v>
          </cell>
        </row>
        <row r="768">
          <cell r="C768">
            <v>8</v>
          </cell>
          <cell r="T768" t="str">
            <v>Sedang SD/sederajat</v>
          </cell>
        </row>
        <row r="769">
          <cell r="C769">
            <v>8</v>
          </cell>
          <cell r="T769" t="str">
            <v>Tamat SD/sederajat</v>
          </cell>
        </row>
        <row r="770">
          <cell r="C770">
            <v>8</v>
          </cell>
          <cell r="T770" t="str">
            <v>Tamat SLTP/sederajat</v>
          </cell>
        </row>
        <row r="771">
          <cell r="C771">
            <v>8</v>
          </cell>
          <cell r="T771" t="str">
            <v>Sedang SD/sederajat</v>
          </cell>
        </row>
        <row r="772">
          <cell r="C772">
            <v>8</v>
          </cell>
          <cell r="T772" t="str">
            <v>Tamat SLTA/sederajat</v>
          </cell>
        </row>
        <row r="773">
          <cell r="C773">
            <v>8</v>
          </cell>
          <cell r="T773" t="str">
            <v>Tamat SLTA/sederajat</v>
          </cell>
        </row>
        <row r="774">
          <cell r="C774">
            <v>8</v>
          </cell>
          <cell r="T774" t="str">
            <v>Tidak tamat SD/sederajat</v>
          </cell>
        </row>
        <row r="775">
          <cell r="C775">
            <v>8</v>
          </cell>
          <cell r="T775" t="str">
            <v>Tamat SLTA/sederajat</v>
          </cell>
        </row>
        <row r="776">
          <cell r="C776">
            <v>8</v>
          </cell>
          <cell r="T776" t="str">
            <v>Tidak tamat SD/sederajat</v>
          </cell>
        </row>
        <row r="777">
          <cell r="C777">
            <v>8</v>
          </cell>
          <cell r="T777" t="str">
            <v>Sedang SLTA/sederajat</v>
          </cell>
        </row>
        <row r="778">
          <cell r="C778">
            <v>8</v>
          </cell>
          <cell r="T778" t="str">
            <v>Tamat SD/sederajat</v>
          </cell>
        </row>
        <row r="779">
          <cell r="C779">
            <v>8</v>
          </cell>
          <cell r="T779" t="str">
            <v>Tamat SD/sederajat</v>
          </cell>
        </row>
        <row r="780">
          <cell r="C780">
            <v>8</v>
          </cell>
          <cell r="T780" t="str">
            <v>Tamat SLTP/sederajat</v>
          </cell>
        </row>
        <row r="781">
          <cell r="C781">
            <v>8</v>
          </cell>
          <cell r="T781" t="str">
            <v>Sedang SD/sederajat</v>
          </cell>
        </row>
        <row r="782">
          <cell r="C782">
            <v>8</v>
          </cell>
          <cell r="T782" t="str">
            <v>Tamat SLTP/sederajat</v>
          </cell>
        </row>
        <row r="783">
          <cell r="C783">
            <v>8</v>
          </cell>
          <cell r="T783" t="str">
            <v>Tamat SLTP/sederajat</v>
          </cell>
        </row>
        <row r="784">
          <cell r="C784">
            <v>8</v>
          </cell>
          <cell r="T784" t="str">
            <v>Sedang SLTA/sederajat</v>
          </cell>
        </row>
        <row r="785">
          <cell r="C785">
            <v>8</v>
          </cell>
          <cell r="T785" t="str">
            <v>Tamat SLTA/sederajat</v>
          </cell>
        </row>
        <row r="786">
          <cell r="C786">
            <v>8</v>
          </cell>
          <cell r="T786" t="str">
            <v>Tamat SLTP/sederajat</v>
          </cell>
        </row>
        <row r="787">
          <cell r="C787">
            <v>8</v>
          </cell>
          <cell r="T787" t="str">
            <v>Belum masuk TK/Kelompok Bermain</v>
          </cell>
        </row>
        <row r="788">
          <cell r="C788">
            <v>8</v>
          </cell>
          <cell r="T788" t="str">
            <v>Tamat SLTP/sederajat</v>
          </cell>
        </row>
        <row r="789">
          <cell r="C789">
            <v>8</v>
          </cell>
          <cell r="T789" t="str">
            <v>Tamat SLTA/sederajat</v>
          </cell>
        </row>
        <row r="790">
          <cell r="C790">
            <v>8</v>
          </cell>
          <cell r="T790" t="str">
            <v>Tamat SD/sederajat</v>
          </cell>
        </row>
        <row r="791">
          <cell r="C791">
            <v>8</v>
          </cell>
          <cell r="T791" t="str">
            <v>Tamat SLTP/sederajat</v>
          </cell>
        </row>
        <row r="792">
          <cell r="C792">
            <v>8</v>
          </cell>
          <cell r="T792" t="str">
            <v>Tamat SLTA/sederajat</v>
          </cell>
        </row>
        <row r="793">
          <cell r="C793">
            <v>8</v>
          </cell>
          <cell r="T793" t="str">
            <v>Tamat SLTA/sederajat</v>
          </cell>
        </row>
        <row r="794">
          <cell r="C794">
            <v>8</v>
          </cell>
          <cell r="T794" t="str">
            <v>Tamat SLTP/sederajat</v>
          </cell>
        </row>
        <row r="795">
          <cell r="C795">
            <v>8</v>
          </cell>
          <cell r="T795" t="str">
            <v>Tamat SD/sederajat</v>
          </cell>
        </row>
        <row r="796">
          <cell r="C796">
            <v>8</v>
          </cell>
          <cell r="T796" t="str">
            <v>Sedang SLTP/Sederajat</v>
          </cell>
        </row>
        <row r="797">
          <cell r="C797">
            <v>8</v>
          </cell>
          <cell r="T797" t="str">
            <v>Tamat SD/sederajat</v>
          </cell>
        </row>
        <row r="798">
          <cell r="C798">
            <v>8</v>
          </cell>
          <cell r="T798" t="str">
            <v>Tamat SD/sederajat</v>
          </cell>
        </row>
        <row r="799">
          <cell r="C799">
            <v>8</v>
          </cell>
          <cell r="T799" t="str">
            <v>Tamat SLTA/sederajat</v>
          </cell>
        </row>
        <row r="800">
          <cell r="C800">
            <v>8</v>
          </cell>
          <cell r="T800" t="str">
            <v>Tamat SLTA/sederajat</v>
          </cell>
        </row>
        <row r="801">
          <cell r="C801">
            <v>8</v>
          </cell>
          <cell r="T801" t="str">
            <v>Sedang SD/sederajat</v>
          </cell>
        </row>
        <row r="802">
          <cell r="C802">
            <v>8</v>
          </cell>
          <cell r="T802" t="str">
            <v>Tidak tamat SD/sederajat</v>
          </cell>
        </row>
        <row r="803">
          <cell r="C803">
            <v>8</v>
          </cell>
          <cell r="T803" t="str">
            <v>Tidak tamat SD/sederajat</v>
          </cell>
        </row>
        <row r="804">
          <cell r="C804">
            <v>8</v>
          </cell>
          <cell r="T804" t="str">
            <v>Tamat SLTA/sederajat</v>
          </cell>
        </row>
        <row r="805">
          <cell r="C805">
            <v>8</v>
          </cell>
          <cell r="T805" t="str">
            <v>Tamat SLTA/sederajat</v>
          </cell>
        </row>
        <row r="806">
          <cell r="C806">
            <v>8</v>
          </cell>
          <cell r="T806" t="str">
            <v>Tamat SLTP/sederajat</v>
          </cell>
        </row>
        <row r="807">
          <cell r="C807">
            <v>8</v>
          </cell>
          <cell r="T807" t="str">
            <v>Tamat SLTP/sederajat</v>
          </cell>
        </row>
        <row r="808">
          <cell r="C808">
            <v>8</v>
          </cell>
          <cell r="T808" t="str">
            <v>Tidak pernah sekolah</v>
          </cell>
        </row>
        <row r="809">
          <cell r="C809">
            <v>8</v>
          </cell>
          <cell r="T809" t="str">
            <v>Tamat SD/sederajat</v>
          </cell>
        </row>
        <row r="810">
          <cell r="C810">
            <v>8</v>
          </cell>
          <cell r="T810" t="str">
            <v>Tidak tamat SD/sederajat</v>
          </cell>
        </row>
        <row r="811">
          <cell r="C811">
            <v>8</v>
          </cell>
          <cell r="T811" t="str">
            <v>Tamat SD/sederajat</v>
          </cell>
        </row>
        <row r="812">
          <cell r="C812">
            <v>8</v>
          </cell>
          <cell r="T812" t="str">
            <v>Tamat SD/sederajat</v>
          </cell>
        </row>
        <row r="813">
          <cell r="C813">
            <v>8</v>
          </cell>
          <cell r="T813" t="str">
            <v>Tamat SLTA/sederajat</v>
          </cell>
        </row>
        <row r="814">
          <cell r="C814">
            <v>8</v>
          </cell>
          <cell r="T814" t="str">
            <v>Tamat SD/sederajat</v>
          </cell>
        </row>
        <row r="815">
          <cell r="C815">
            <v>8</v>
          </cell>
          <cell r="T815" t="str">
            <v>Sedang SLTP/Sederajat</v>
          </cell>
        </row>
        <row r="816">
          <cell r="C816">
            <v>8</v>
          </cell>
          <cell r="T816" t="str">
            <v>Tamat SLTA/sederajat</v>
          </cell>
        </row>
        <row r="817">
          <cell r="C817">
            <v>8</v>
          </cell>
          <cell r="T817" t="str">
            <v>Tamat SLTA/sederajat</v>
          </cell>
        </row>
        <row r="818">
          <cell r="C818">
            <v>8</v>
          </cell>
          <cell r="T818" t="str">
            <v>Sedang SLTP/Sederajat</v>
          </cell>
        </row>
        <row r="819">
          <cell r="C819">
            <v>8</v>
          </cell>
          <cell r="T819" t="str">
            <v>Tidak tamat SD/sederajat</v>
          </cell>
        </row>
        <row r="820">
          <cell r="C820">
            <v>8</v>
          </cell>
          <cell r="T820" t="str">
            <v>Tamat SD/sederajat</v>
          </cell>
        </row>
        <row r="821">
          <cell r="C821">
            <v>8</v>
          </cell>
          <cell r="T821" t="str">
            <v>Tamat SLTA/sederajat</v>
          </cell>
        </row>
        <row r="822">
          <cell r="C822">
            <v>8</v>
          </cell>
          <cell r="T822" t="str">
            <v>Tidak pernah sekolah</v>
          </cell>
        </row>
        <row r="823">
          <cell r="C823">
            <v>8</v>
          </cell>
          <cell r="T823" t="str">
            <v>Tamat SLTA/sederajat</v>
          </cell>
        </row>
        <row r="824">
          <cell r="C824">
            <v>8</v>
          </cell>
          <cell r="T824" t="str">
            <v>Tamat SLTP/sederajat</v>
          </cell>
        </row>
        <row r="825">
          <cell r="C825">
            <v>8</v>
          </cell>
          <cell r="T825" t="str">
            <v>Tamat SD/sederajat</v>
          </cell>
        </row>
        <row r="826">
          <cell r="C826">
            <v>8</v>
          </cell>
          <cell r="T826" t="str">
            <v>Tidak pernah sekolah</v>
          </cell>
        </row>
        <row r="827">
          <cell r="C827">
            <v>8</v>
          </cell>
          <cell r="T827" t="str">
            <v>Tamat SLTA/sederajat</v>
          </cell>
        </row>
        <row r="828">
          <cell r="C828">
            <v>8</v>
          </cell>
          <cell r="T828" t="str">
            <v>Tamat SLTA/sederajat</v>
          </cell>
        </row>
        <row r="829">
          <cell r="C829">
            <v>8</v>
          </cell>
          <cell r="T829" t="str">
            <v>Sedang TK/Kelompok Bermain</v>
          </cell>
        </row>
        <row r="830">
          <cell r="C830">
            <v>8</v>
          </cell>
          <cell r="T830" t="str">
            <v>Belum masuk TK/Kelompok Bermain</v>
          </cell>
        </row>
        <row r="831">
          <cell r="C831">
            <v>8</v>
          </cell>
          <cell r="T831" t="str">
            <v>Tamat SLTP/sederajat</v>
          </cell>
        </row>
        <row r="832">
          <cell r="C832">
            <v>8</v>
          </cell>
          <cell r="T832" t="str">
            <v>Tamat SD/sederajat</v>
          </cell>
        </row>
        <row r="833">
          <cell r="C833">
            <v>8</v>
          </cell>
          <cell r="T833" t="str">
            <v>Tamat SLTA/sederajat</v>
          </cell>
        </row>
        <row r="834">
          <cell r="C834">
            <v>8</v>
          </cell>
          <cell r="T834" t="str">
            <v>Sedang SD/sederajat</v>
          </cell>
        </row>
        <row r="835">
          <cell r="C835">
            <v>8</v>
          </cell>
          <cell r="T835" t="str">
            <v>Tamat SLTA/sederajat</v>
          </cell>
        </row>
        <row r="836">
          <cell r="C836">
            <v>8</v>
          </cell>
          <cell r="T836" t="str">
            <v>Tamat SLTA/sederajat</v>
          </cell>
        </row>
        <row r="837">
          <cell r="C837">
            <v>8</v>
          </cell>
          <cell r="T837" t="str">
            <v>Tidak tamat SD/sederajat</v>
          </cell>
        </row>
        <row r="838">
          <cell r="C838">
            <v>8</v>
          </cell>
          <cell r="T838" t="str">
            <v>Tamat SD/sederajat</v>
          </cell>
        </row>
        <row r="839">
          <cell r="C839">
            <v>8</v>
          </cell>
          <cell r="T839" t="str">
            <v>Tamat SLTA/sederajat</v>
          </cell>
        </row>
        <row r="840">
          <cell r="C840">
            <v>8</v>
          </cell>
          <cell r="T840" t="str">
            <v>Tamat SLTA/sederajat</v>
          </cell>
        </row>
        <row r="841">
          <cell r="C841">
            <v>8</v>
          </cell>
          <cell r="T841" t="str">
            <v>Sedang SLTP/Sederajat</v>
          </cell>
        </row>
        <row r="842">
          <cell r="C842">
            <v>8</v>
          </cell>
          <cell r="T842" t="str">
            <v>Sedang SD/sederajat</v>
          </cell>
        </row>
        <row r="843">
          <cell r="C843">
            <v>8</v>
          </cell>
          <cell r="T843" t="str">
            <v>Sedang SD/sederajat</v>
          </cell>
        </row>
        <row r="844">
          <cell r="C844">
            <v>8</v>
          </cell>
          <cell r="T844" t="str">
            <v>Tamat SLTA/sederajat</v>
          </cell>
        </row>
        <row r="845">
          <cell r="C845">
            <v>8</v>
          </cell>
          <cell r="T845" t="str">
            <v>Tamat SLTA/sederajat</v>
          </cell>
        </row>
        <row r="846">
          <cell r="C846">
            <v>8</v>
          </cell>
          <cell r="T846" t="str">
            <v>Belum masuk TK/Kelompok Bermain</v>
          </cell>
        </row>
        <row r="847">
          <cell r="C847">
            <v>8</v>
          </cell>
          <cell r="T847" t="str">
            <v>Tamat SLTP/sederajat</v>
          </cell>
        </row>
        <row r="848">
          <cell r="C848">
            <v>8</v>
          </cell>
          <cell r="T848" t="str">
            <v>Tamat SLTA/sederajat</v>
          </cell>
        </row>
        <row r="849">
          <cell r="C849">
            <v>8</v>
          </cell>
          <cell r="T849" t="str">
            <v>Belum masuk TK/Kelompok Bermain</v>
          </cell>
        </row>
        <row r="850">
          <cell r="C850">
            <v>8</v>
          </cell>
          <cell r="T850" t="str">
            <v>Tamat SLTA/sederajat</v>
          </cell>
        </row>
        <row r="851">
          <cell r="C851">
            <v>8</v>
          </cell>
          <cell r="T851" t="str">
            <v>Tamat SLTA/sederajat</v>
          </cell>
        </row>
        <row r="852">
          <cell r="C852">
            <v>8</v>
          </cell>
          <cell r="T852" t="str">
            <v>Tamat S-1/sederajat</v>
          </cell>
        </row>
        <row r="853">
          <cell r="C853">
            <v>8</v>
          </cell>
          <cell r="T853" t="str">
            <v>Tamat SD/sederajat</v>
          </cell>
        </row>
        <row r="854">
          <cell r="C854">
            <v>8</v>
          </cell>
          <cell r="T854" t="str">
            <v>Tamat SD/sederajat</v>
          </cell>
        </row>
        <row r="855">
          <cell r="C855">
            <v>8</v>
          </cell>
          <cell r="T855" t="str">
            <v>Tamat S-1/sederajat</v>
          </cell>
        </row>
        <row r="856">
          <cell r="C856">
            <v>8</v>
          </cell>
          <cell r="T856" t="str">
            <v>Tidak tamat SD/sederajat</v>
          </cell>
        </row>
        <row r="857">
          <cell r="C857">
            <v>8</v>
          </cell>
          <cell r="T857" t="str">
            <v>Tidak pernah sekolah</v>
          </cell>
        </row>
        <row r="858">
          <cell r="C858">
            <v>8</v>
          </cell>
          <cell r="T858" t="str">
            <v>Tidak tamat SD/sederajat</v>
          </cell>
        </row>
        <row r="859">
          <cell r="C859">
            <v>8</v>
          </cell>
          <cell r="T859" t="str">
            <v>Tidak tamat SD/sederajat</v>
          </cell>
        </row>
        <row r="860">
          <cell r="C860">
            <v>8</v>
          </cell>
          <cell r="T860" t="str">
            <v>Tamat SLTA/sederajat</v>
          </cell>
        </row>
        <row r="861">
          <cell r="C861">
            <v>8</v>
          </cell>
          <cell r="T861" t="str">
            <v>Sedang SD/sederajat</v>
          </cell>
        </row>
        <row r="862">
          <cell r="C862">
            <v>8</v>
          </cell>
          <cell r="T862" t="str">
            <v>Tamat SLTP/sederajat</v>
          </cell>
        </row>
        <row r="863">
          <cell r="C863">
            <v>8</v>
          </cell>
          <cell r="T863" t="str">
            <v>Tamat SLTP/sederajat</v>
          </cell>
        </row>
        <row r="864">
          <cell r="C864">
            <v>8</v>
          </cell>
          <cell r="T864" t="str">
            <v>Sedang SD/sederajat</v>
          </cell>
        </row>
        <row r="865">
          <cell r="C865">
            <v>8</v>
          </cell>
          <cell r="T865" t="str">
            <v>Sedang SD/sederajat</v>
          </cell>
        </row>
        <row r="866">
          <cell r="C866">
            <v>8</v>
          </cell>
          <cell r="T866" t="str">
            <v>Tamat SLTA/sederajat</v>
          </cell>
        </row>
        <row r="867">
          <cell r="C867">
            <v>8</v>
          </cell>
          <cell r="T867" t="str">
            <v>Tamat SLTP/sederajat</v>
          </cell>
        </row>
        <row r="868">
          <cell r="C868">
            <v>8</v>
          </cell>
          <cell r="T868" t="str">
            <v>Sedang SLTP/Sederajat</v>
          </cell>
        </row>
        <row r="869">
          <cell r="C869">
            <v>8</v>
          </cell>
          <cell r="T869" t="str">
            <v>Belum masuk TK/Kelompok Bermain</v>
          </cell>
        </row>
        <row r="870">
          <cell r="C870">
            <v>8</v>
          </cell>
          <cell r="T870" t="str">
            <v>Tidak pernah sekolah</v>
          </cell>
        </row>
        <row r="871">
          <cell r="C871">
            <v>8</v>
          </cell>
          <cell r="T871" t="str">
            <v>Tidak pernah sekolah</v>
          </cell>
        </row>
        <row r="872">
          <cell r="C872">
            <v>8</v>
          </cell>
          <cell r="T872" t="str">
            <v>Tamat SD/sederajat</v>
          </cell>
        </row>
        <row r="873">
          <cell r="C873">
            <v>8</v>
          </cell>
          <cell r="T873" t="str">
            <v>Tamat SLTA/sederajat</v>
          </cell>
        </row>
        <row r="874">
          <cell r="C874">
            <v>8</v>
          </cell>
          <cell r="T874" t="str">
            <v>Tamat SLTA/sederajat</v>
          </cell>
        </row>
        <row r="875">
          <cell r="C875">
            <v>8</v>
          </cell>
          <cell r="T875" t="str">
            <v>Tamat SLTA/sederajat</v>
          </cell>
        </row>
        <row r="876">
          <cell r="C876">
            <v>8</v>
          </cell>
          <cell r="T876" t="str">
            <v>Tamat SD/sederajat</v>
          </cell>
        </row>
        <row r="877">
          <cell r="C877">
            <v>8</v>
          </cell>
          <cell r="T877" t="str">
            <v>Tamat SD/sederajat</v>
          </cell>
        </row>
        <row r="878">
          <cell r="C878">
            <v>8</v>
          </cell>
          <cell r="T878" t="str">
            <v>Tamat SLTA/sederajat</v>
          </cell>
        </row>
        <row r="879">
          <cell r="C879">
            <v>9</v>
          </cell>
          <cell r="T879" t="str">
            <v>Tamat SLTA/sederajat</v>
          </cell>
        </row>
        <row r="880">
          <cell r="C880">
            <v>9</v>
          </cell>
          <cell r="T880" t="str">
            <v>Tamat SLTP/sederajat</v>
          </cell>
        </row>
        <row r="881">
          <cell r="C881">
            <v>9</v>
          </cell>
          <cell r="T881" t="str">
            <v>Tamat SLTP/sederajat</v>
          </cell>
        </row>
        <row r="882">
          <cell r="C882">
            <v>9</v>
          </cell>
          <cell r="T882" t="str">
            <v>Tamat SLTP/sederajat</v>
          </cell>
        </row>
        <row r="883">
          <cell r="C883">
            <v>9</v>
          </cell>
          <cell r="T883" t="str">
            <v>Sedang S-1/sederajat</v>
          </cell>
        </row>
        <row r="884">
          <cell r="C884">
            <v>9</v>
          </cell>
          <cell r="T884" t="str">
            <v>Tamat SLTP/sederajat</v>
          </cell>
        </row>
        <row r="885">
          <cell r="C885">
            <v>9</v>
          </cell>
          <cell r="T885" t="str">
            <v>Tamat SLTA/sederajat</v>
          </cell>
        </row>
        <row r="886">
          <cell r="C886">
            <v>9</v>
          </cell>
          <cell r="T886" t="str">
            <v>Sedang SD/sederajat</v>
          </cell>
        </row>
        <row r="887">
          <cell r="C887">
            <v>9</v>
          </cell>
          <cell r="T887" t="str">
            <v>Sedang TK/Kelompok Bermain</v>
          </cell>
        </row>
        <row r="888">
          <cell r="C888">
            <v>9</v>
          </cell>
          <cell r="T888" t="str">
            <v>Tamat S-1/sederajat</v>
          </cell>
        </row>
        <row r="889">
          <cell r="C889">
            <v>9</v>
          </cell>
          <cell r="T889" t="str">
            <v>Tamat S-1/sederajat</v>
          </cell>
        </row>
        <row r="890">
          <cell r="C890">
            <v>9</v>
          </cell>
          <cell r="T890" t="str">
            <v>Sedang SD/sederajat</v>
          </cell>
        </row>
        <row r="891">
          <cell r="C891">
            <v>9</v>
          </cell>
          <cell r="T891" t="str">
            <v>Tamat SLTP/sederajat</v>
          </cell>
        </row>
        <row r="892">
          <cell r="C892">
            <v>9</v>
          </cell>
          <cell r="T892" t="str">
            <v>Tamat SLTP/sederajat</v>
          </cell>
        </row>
        <row r="893">
          <cell r="C893">
            <v>9</v>
          </cell>
          <cell r="T893" t="str">
            <v>Sedang SLTA/sederajat</v>
          </cell>
        </row>
        <row r="894">
          <cell r="C894">
            <v>9</v>
          </cell>
          <cell r="T894" t="str">
            <v>Sedang SD/sederajat</v>
          </cell>
        </row>
        <row r="895">
          <cell r="C895">
            <v>9</v>
          </cell>
          <cell r="T895" t="str">
            <v>Tidak tamat SD/sederajat</v>
          </cell>
        </row>
        <row r="896">
          <cell r="C896">
            <v>9</v>
          </cell>
          <cell r="T896" t="str">
            <v>Tidak tamat SD/sederajat</v>
          </cell>
        </row>
        <row r="897">
          <cell r="C897">
            <v>9</v>
          </cell>
          <cell r="T897" t="str">
            <v>Tamat S-1/sederajat</v>
          </cell>
        </row>
        <row r="898">
          <cell r="C898">
            <v>9</v>
          </cell>
          <cell r="T898" t="str">
            <v>Tamat SD/sederajat</v>
          </cell>
        </row>
        <row r="899">
          <cell r="C899">
            <v>9</v>
          </cell>
          <cell r="T899" t="str">
            <v>Tamat SLTA/sederajat</v>
          </cell>
        </row>
        <row r="900">
          <cell r="C900">
            <v>9</v>
          </cell>
          <cell r="T900" t="str">
            <v>Tamat SLTA/sederajat</v>
          </cell>
        </row>
        <row r="901">
          <cell r="C901">
            <v>9</v>
          </cell>
          <cell r="T901" t="str">
            <v>Belum masuk TK/Kelompok Bermain</v>
          </cell>
        </row>
        <row r="902">
          <cell r="C902">
            <v>9</v>
          </cell>
          <cell r="T902" t="str">
            <v>Tamat SLTP/sederajat</v>
          </cell>
        </row>
        <row r="903">
          <cell r="C903">
            <v>9</v>
          </cell>
          <cell r="T903" t="str">
            <v>Tamat SD/sederajat</v>
          </cell>
        </row>
        <row r="904">
          <cell r="C904">
            <v>9</v>
          </cell>
          <cell r="T904" t="str">
            <v>Tamat SLTA/sederajat</v>
          </cell>
        </row>
        <row r="905">
          <cell r="C905">
            <v>9</v>
          </cell>
          <cell r="T905" t="str">
            <v>Tamat SLTP/sederajat</v>
          </cell>
        </row>
        <row r="906">
          <cell r="C906">
            <v>9</v>
          </cell>
          <cell r="T906" t="str">
            <v>Sedang S-1/sederajat</v>
          </cell>
        </row>
        <row r="907">
          <cell r="C907">
            <v>9</v>
          </cell>
          <cell r="T907" t="str">
            <v>Tamat SD/sederajat</v>
          </cell>
        </row>
        <row r="908">
          <cell r="C908">
            <v>9</v>
          </cell>
          <cell r="T908" t="str">
            <v>Tamat SD/sederajat</v>
          </cell>
        </row>
        <row r="909">
          <cell r="C909">
            <v>9</v>
          </cell>
          <cell r="T909" t="str">
            <v>Tidak tamat SD/sederajat</v>
          </cell>
        </row>
        <row r="910">
          <cell r="C910">
            <v>9</v>
          </cell>
          <cell r="T910" t="str">
            <v>Tamat SD/sederajat</v>
          </cell>
        </row>
        <row r="911">
          <cell r="C911">
            <v>9</v>
          </cell>
          <cell r="T911" t="str">
            <v>Tamat SLTA/sederajat</v>
          </cell>
        </row>
        <row r="912">
          <cell r="C912">
            <v>9</v>
          </cell>
          <cell r="T912" t="str">
            <v>Tamat SLTA/sederajat</v>
          </cell>
        </row>
        <row r="913">
          <cell r="C913">
            <v>9</v>
          </cell>
          <cell r="T913" t="str">
            <v>Tamat SLTA/sederajat</v>
          </cell>
        </row>
        <row r="914">
          <cell r="C914">
            <v>9</v>
          </cell>
          <cell r="T914" t="str">
            <v>Tamat SLTA/sederajat</v>
          </cell>
        </row>
        <row r="915">
          <cell r="C915">
            <v>9</v>
          </cell>
          <cell r="T915" t="str">
            <v>Belum masuk TK/Kelompok Bermain</v>
          </cell>
        </row>
        <row r="916">
          <cell r="C916">
            <v>9</v>
          </cell>
          <cell r="T916" t="str">
            <v>Tamat SLTA/sederajat</v>
          </cell>
        </row>
        <row r="917">
          <cell r="C917">
            <v>9</v>
          </cell>
          <cell r="T917" t="str">
            <v>Sedang SD/sederajat</v>
          </cell>
        </row>
        <row r="918">
          <cell r="C918">
            <v>9</v>
          </cell>
          <cell r="T918" t="str">
            <v>Tamat SLTP/sederajat</v>
          </cell>
        </row>
        <row r="919">
          <cell r="C919">
            <v>9</v>
          </cell>
          <cell r="T919" t="str">
            <v>Tamat SLTP/sederajat</v>
          </cell>
        </row>
        <row r="920">
          <cell r="C920">
            <v>9</v>
          </cell>
          <cell r="T920" t="str">
            <v>Sedang SD/sederajat</v>
          </cell>
        </row>
        <row r="921">
          <cell r="C921">
            <v>9</v>
          </cell>
          <cell r="T921" t="str">
            <v>Tamat S-1/sederajat</v>
          </cell>
        </row>
        <row r="922">
          <cell r="C922">
            <v>9</v>
          </cell>
          <cell r="T922" t="str">
            <v>Tamat D-3/sederajat</v>
          </cell>
        </row>
        <row r="923">
          <cell r="C923">
            <v>9</v>
          </cell>
          <cell r="T923" t="str">
            <v>Sedang SD/sederajat</v>
          </cell>
        </row>
        <row r="924">
          <cell r="C924">
            <v>9</v>
          </cell>
          <cell r="T924" t="str">
            <v>Sedang TK/Kelompok Bermain</v>
          </cell>
        </row>
        <row r="925">
          <cell r="C925">
            <v>9</v>
          </cell>
          <cell r="T925" t="str">
            <v>Tamat SD/sederajat</v>
          </cell>
        </row>
        <row r="926">
          <cell r="C926">
            <v>9</v>
          </cell>
          <cell r="T926" t="str">
            <v>Tamat SLTP/sederajat</v>
          </cell>
        </row>
        <row r="927">
          <cell r="C927">
            <v>9</v>
          </cell>
          <cell r="T927" t="str">
            <v>Sedang SLTP/Sederajat</v>
          </cell>
        </row>
        <row r="928">
          <cell r="C928">
            <v>9</v>
          </cell>
          <cell r="T928" t="str">
            <v>Tamat SD/sederajat</v>
          </cell>
        </row>
        <row r="929">
          <cell r="C929">
            <v>9</v>
          </cell>
          <cell r="T929" t="str">
            <v>Tamat SD/sederajat</v>
          </cell>
        </row>
        <row r="930">
          <cell r="C930">
            <v>9</v>
          </cell>
          <cell r="T930" t="str">
            <v>Tamat SLTP/sederajat</v>
          </cell>
        </row>
        <row r="931">
          <cell r="C931">
            <v>9</v>
          </cell>
          <cell r="T931" t="str">
            <v>Tamat SLTA/sederajat</v>
          </cell>
        </row>
        <row r="932">
          <cell r="C932">
            <v>9</v>
          </cell>
          <cell r="T932" t="str">
            <v>Sedang SD/sederajat</v>
          </cell>
        </row>
        <row r="933">
          <cell r="C933">
            <v>9</v>
          </cell>
          <cell r="T933" t="str">
            <v>Belum masuk TK/Kelompok Bermain</v>
          </cell>
        </row>
        <row r="934">
          <cell r="C934">
            <v>9</v>
          </cell>
          <cell r="T934" t="str">
            <v>Tamat SD/sederajat</v>
          </cell>
        </row>
        <row r="935">
          <cell r="C935">
            <v>9</v>
          </cell>
          <cell r="T935" t="str">
            <v>Tamat SLTP/sederajat</v>
          </cell>
        </row>
        <row r="936">
          <cell r="C936">
            <v>9</v>
          </cell>
          <cell r="T936" t="str">
            <v>Tamat SLTA/sederajat</v>
          </cell>
        </row>
        <row r="937">
          <cell r="C937">
            <v>9</v>
          </cell>
          <cell r="T937" t="str">
            <v>Tamat S-1/sederajat</v>
          </cell>
        </row>
        <row r="938">
          <cell r="C938">
            <v>9</v>
          </cell>
          <cell r="T938" t="str">
            <v>Tamat SLTP/sederajat</v>
          </cell>
        </row>
        <row r="939">
          <cell r="C939">
            <v>9</v>
          </cell>
          <cell r="T939" t="str">
            <v>Tamat SLTP/sederajat</v>
          </cell>
        </row>
        <row r="940">
          <cell r="C940">
            <v>9</v>
          </cell>
          <cell r="T940" t="str">
            <v>Tamat SLTA/sederajat</v>
          </cell>
        </row>
        <row r="941">
          <cell r="C941">
            <v>9</v>
          </cell>
          <cell r="T941" t="str">
            <v>Tamat S-1/sederajat</v>
          </cell>
        </row>
        <row r="942">
          <cell r="C942">
            <v>9</v>
          </cell>
          <cell r="T942" t="str">
            <v>Tamat SLTP/sederajat</v>
          </cell>
        </row>
        <row r="943">
          <cell r="C943">
            <v>9</v>
          </cell>
          <cell r="T943" t="str">
            <v>Tamat SD/sederajat</v>
          </cell>
        </row>
        <row r="944">
          <cell r="C944">
            <v>9</v>
          </cell>
          <cell r="T944" t="str">
            <v>Sedang SLTP/Sederajat</v>
          </cell>
        </row>
        <row r="945">
          <cell r="C945">
            <v>9</v>
          </cell>
          <cell r="T945" t="str">
            <v>Sedang SD/sederajat</v>
          </cell>
        </row>
        <row r="946">
          <cell r="C946">
            <v>9</v>
          </cell>
          <cell r="T946" t="str">
            <v>Tidak tamat SD/sederajat</v>
          </cell>
        </row>
        <row r="947">
          <cell r="C947">
            <v>9</v>
          </cell>
          <cell r="T947" t="str">
            <v>Tamat SLTP/sederajat</v>
          </cell>
        </row>
        <row r="948">
          <cell r="C948">
            <v>9</v>
          </cell>
          <cell r="T948" t="str">
            <v>Tamat SD/sederajat</v>
          </cell>
        </row>
        <row r="949">
          <cell r="C949">
            <v>9</v>
          </cell>
          <cell r="T949" t="str">
            <v>Tamat SLTP/sederajat</v>
          </cell>
        </row>
        <row r="950">
          <cell r="C950">
            <v>9</v>
          </cell>
          <cell r="T950" t="str">
            <v>Tamat SLTP/sederajat</v>
          </cell>
        </row>
        <row r="951">
          <cell r="C951">
            <v>9</v>
          </cell>
          <cell r="T951" t="str">
            <v>Sedang SD/sederajat</v>
          </cell>
        </row>
        <row r="952">
          <cell r="C952">
            <v>9</v>
          </cell>
          <cell r="T952" t="str">
            <v>Tamat SD/sederajat</v>
          </cell>
        </row>
        <row r="953">
          <cell r="C953">
            <v>9</v>
          </cell>
          <cell r="T953" t="str">
            <v>Tamat SD/sederajat</v>
          </cell>
        </row>
        <row r="954">
          <cell r="C954">
            <v>9</v>
          </cell>
          <cell r="T954" t="str">
            <v>Sedang SLTA/sederajat</v>
          </cell>
        </row>
        <row r="955">
          <cell r="C955">
            <v>9</v>
          </cell>
          <cell r="T955" t="str">
            <v>Tamat SLTP/sederajat</v>
          </cell>
        </row>
        <row r="956">
          <cell r="C956">
            <v>9</v>
          </cell>
          <cell r="T956" t="str">
            <v>Tamat SLTP/sederajat</v>
          </cell>
        </row>
        <row r="957">
          <cell r="C957">
            <v>9</v>
          </cell>
          <cell r="T957" t="str">
            <v>Sedang SD/sederajat</v>
          </cell>
        </row>
        <row r="958">
          <cell r="C958">
            <v>9</v>
          </cell>
          <cell r="T958" t="str">
            <v>Tamat S-1/sederajat</v>
          </cell>
        </row>
        <row r="959">
          <cell r="C959">
            <v>9</v>
          </cell>
          <cell r="T959" t="str">
            <v>Tamat D-3/sederajat</v>
          </cell>
        </row>
        <row r="960">
          <cell r="C960">
            <v>9</v>
          </cell>
          <cell r="T960" t="str">
            <v>Sedang TK/Kelompok Bermain</v>
          </cell>
        </row>
        <row r="961">
          <cell r="C961">
            <v>9</v>
          </cell>
          <cell r="T961" t="str">
            <v>Tamat SD/sederajat</v>
          </cell>
        </row>
        <row r="962">
          <cell r="C962">
            <v>9</v>
          </cell>
          <cell r="T962" t="str">
            <v>Tamat SLTP/sederajat</v>
          </cell>
        </row>
        <row r="963">
          <cell r="C963">
            <v>9</v>
          </cell>
          <cell r="T963" t="str">
            <v>Sedang SLTA/sederajat</v>
          </cell>
        </row>
        <row r="964">
          <cell r="C964">
            <v>9</v>
          </cell>
          <cell r="T964" t="str">
            <v>Sedang SLTP/Sederajat</v>
          </cell>
        </row>
        <row r="965">
          <cell r="C965">
            <v>9</v>
          </cell>
          <cell r="T965" t="str">
            <v>Tamat S-1/sederajat</v>
          </cell>
        </row>
        <row r="966">
          <cell r="C966">
            <v>9</v>
          </cell>
          <cell r="T966" t="str">
            <v>Tamat S-1/sederajat</v>
          </cell>
        </row>
        <row r="967">
          <cell r="C967">
            <v>9</v>
          </cell>
          <cell r="T967" t="str">
            <v>Belum masuk TK/Kelompok Bermain</v>
          </cell>
        </row>
        <row r="968">
          <cell r="C968">
            <v>9</v>
          </cell>
          <cell r="T968" t="str">
            <v>Tamat SLTA/sederajat</v>
          </cell>
        </row>
        <row r="969">
          <cell r="C969">
            <v>9</v>
          </cell>
          <cell r="T969" t="str">
            <v>Tamat SLTP/sederajat</v>
          </cell>
        </row>
        <row r="970">
          <cell r="C970">
            <v>9</v>
          </cell>
          <cell r="T970" t="str">
            <v>Sedang SLTP/Sederajat</v>
          </cell>
        </row>
        <row r="971">
          <cell r="C971">
            <v>9</v>
          </cell>
          <cell r="T971" t="str">
            <v>Tamat SD/sederajat</v>
          </cell>
        </row>
        <row r="972">
          <cell r="C972">
            <v>9</v>
          </cell>
          <cell r="T972" t="str">
            <v>Tamat SLTP/sederajat</v>
          </cell>
        </row>
        <row r="973">
          <cell r="C973">
            <v>9</v>
          </cell>
          <cell r="T973" t="str">
            <v>Tamat SLTP/sederajat</v>
          </cell>
        </row>
        <row r="974">
          <cell r="C974">
            <v>9</v>
          </cell>
          <cell r="T974" t="str">
            <v>Sedang SD/sederajat</v>
          </cell>
        </row>
        <row r="975">
          <cell r="C975">
            <v>9</v>
          </cell>
          <cell r="T975" t="str">
            <v>Tamat SLTP/sederajat</v>
          </cell>
        </row>
        <row r="976">
          <cell r="C976">
            <v>9</v>
          </cell>
          <cell r="T976" t="str">
            <v>Tamat SLTP/sederajat</v>
          </cell>
        </row>
        <row r="977">
          <cell r="C977">
            <v>9</v>
          </cell>
          <cell r="T977" t="str">
            <v>Sedang SLTA/sederajat</v>
          </cell>
        </row>
        <row r="978">
          <cell r="C978">
            <v>9</v>
          </cell>
          <cell r="T978" t="str">
            <v>Tamat SLTP/sederajat</v>
          </cell>
        </row>
        <row r="979">
          <cell r="C979">
            <v>9</v>
          </cell>
          <cell r="T979" t="str">
            <v>Tamat SLTP/sederajat</v>
          </cell>
        </row>
        <row r="980">
          <cell r="C980">
            <v>9</v>
          </cell>
          <cell r="T980" t="str">
            <v>Sedang SD/sederajat</v>
          </cell>
        </row>
        <row r="981">
          <cell r="C981">
            <v>9</v>
          </cell>
          <cell r="T981" t="str">
            <v>Tamat SLTP/sederajat</v>
          </cell>
        </row>
        <row r="982">
          <cell r="C982">
            <v>9</v>
          </cell>
          <cell r="T982" t="str">
            <v>Tamat SLTP/sederajat</v>
          </cell>
        </row>
        <row r="983">
          <cell r="C983">
            <v>9</v>
          </cell>
          <cell r="T983" t="str">
            <v>Tamat SLTA/sederajat</v>
          </cell>
        </row>
        <row r="984">
          <cell r="C984">
            <v>9</v>
          </cell>
          <cell r="T984" t="str">
            <v>Tamat SLTA/sederajat</v>
          </cell>
        </row>
        <row r="985">
          <cell r="C985">
            <v>10</v>
          </cell>
          <cell r="T985" t="str">
            <v>Tamat SD/sederajat</v>
          </cell>
        </row>
        <row r="986">
          <cell r="C986">
            <v>10</v>
          </cell>
          <cell r="T986" t="str">
            <v>Tamat SLTP/sederajat</v>
          </cell>
        </row>
        <row r="987">
          <cell r="C987">
            <v>10</v>
          </cell>
          <cell r="T987" t="str">
            <v>Tamat SLTA/sederajat</v>
          </cell>
        </row>
        <row r="988">
          <cell r="C988">
            <v>10</v>
          </cell>
          <cell r="T988" t="str">
            <v>Tidak tamat SD/sederajat</v>
          </cell>
        </row>
        <row r="989">
          <cell r="C989">
            <v>10</v>
          </cell>
          <cell r="T989" t="str">
            <v>Tidak tamat SD/sederajat</v>
          </cell>
        </row>
        <row r="990">
          <cell r="C990">
            <v>10</v>
          </cell>
          <cell r="T990" t="str">
            <v>Tamat SD/sederajat</v>
          </cell>
        </row>
        <row r="991">
          <cell r="C991">
            <v>10</v>
          </cell>
          <cell r="T991" t="str">
            <v>Tamat SLTP/sederajat</v>
          </cell>
        </row>
        <row r="992">
          <cell r="C992">
            <v>10</v>
          </cell>
          <cell r="T992" t="str">
            <v>Sedang SD/sederajat</v>
          </cell>
        </row>
        <row r="993">
          <cell r="C993">
            <v>10</v>
          </cell>
          <cell r="T993" t="str">
            <v>Tamat SD/sederajat</v>
          </cell>
        </row>
        <row r="994">
          <cell r="C994">
            <v>10</v>
          </cell>
          <cell r="T994" t="str">
            <v>Tamat SLTP/sederajat</v>
          </cell>
        </row>
        <row r="995">
          <cell r="C995">
            <v>10</v>
          </cell>
          <cell r="T995" t="str">
            <v>Sedang S-1/sederajat</v>
          </cell>
        </row>
        <row r="996">
          <cell r="C996">
            <v>10</v>
          </cell>
          <cell r="T996" t="str">
            <v>Sedang SLTP/Sederajat</v>
          </cell>
        </row>
        <row r="997">
          <cell r="C997">
            <v>10</v>
          </cell>
          <cell r="T997" t="str">
            <v>Tamat SLTA/sederajat</v>
          </cell>
        </row>
        <row r="998">
          <cell r="C998">
            <v>10</v>
          </cell>
          <cell r="T998" t="str">
            <v>Tamat SLTA/sederajat</v>
          </cell>
        </row>
        <row r="999">
          <cell r="C999">
            <v>10</v>
          </cell>
          <cell r="T999" t="str">
            <v>Belum masuk TK/Kelompok Bermain</v>
          </cell>
        </row>
        <row r="1000">
          <cell r="C1000">
            <v>10</v>
          </cell>
          <cell r="T1000" t="str">
            <v>Tamat SLTP/sederajat</v>
          </cell>
        </row>
        <row r="1001">
          <cell r="C1001">
            <v>10</v>
          </cell>
          <cell r="T1001" t="str">
            <v>Tamat SLTP/sederajat</v>
          </cell>
        </row>
        <row r="1002">
          <cell r="C1002">
            <v>10</v>
          </cell>
          <cell r="T1002" t="str">
            <v>Tamat SLTA/sederajat</v>
          </cell>
        </row>
        <row r="1003">
          <cell r="C1003">
            <v>10</v>
          </cell>
          <cell r="T1003" t="str">
            <v>Sedang S-1/sederajat</v>
          </cell>
        </row>
        <row r="1004">
          <cell r="C1004">
            <v>10</v>
          </cell>
          <cell r="T1004" t="str">
            <v>Sedang SLTA/sederajat</v>
          </cell>
        </row>
        <row r="1005">
          <cell r="C1005">
            <v>10</v>
          </cell>
          <cell r="T1005" t="str">
            <v>Tamat SLTA/sederajat</v>
          </cell>
        </row>
        <row r="1006">
          <cell r="C1006">
            <v>10</v>
          </cell>
          <cell r="T1006" t="str">
            <v>Tamat SLTA/sederajat</v>
          </cell>
        </row>
        <row r="1007">
          <cell r="C1007">
            <v>10</v>
          </cell>
          <cell r="T1007" t="str">
            <v>Sedang SLTP/Sederajat</v>
          </cell>
        </row>
        <row r="1008">
          <cell r="C1008">
            <v>10</v>
          </cell>
          <cell r="T1008" t="str">
            <v>Tamat SLTA/sederajat</v>
          </cell>
        </row>
        <row r="1009">
          <cell r="C1009">
            <v>10</v>
          </cell>
          <cell r="T1009" t="str">
            <v>Tamat SLTA/sederajat</v>
          </cell>
        </row>
        <row r="1010">
          <cell r="C1010">
            <v>10</v>
          </cell>
          <cell r="T1010" t="str">
            <v>Sedang TK/Kelompok Bermain</v>
          </cell>
        </row>
        <row r="1011">
          <cell r="C1011">
            <v>10</v>
          </cell>
          <cell r="T1011" t="str">
            <v>Tidak tamat SD/sederajat</v>
          </cell>
        </row>
        <row r="1012">
          <cell r="C1012">
            <v>10</v>
          </cell>
          <cell r="T1012" t="str">
            <v>Tamat SD/sederajat</v>
          </cell>
        </row>
        <row r="1013">
          <cell r="C1013">
            <v>10</v>
          </cell>
          <cell r="T1013" t="str">
            <v>Tamat S-1/sederajat</v>
          </cell>
        </row>
        <row r="1014">
          <cell r="C1014">
            <v>10</v>
          </cell>
          <cell r="T1014" t="str">
            <v>Tamat SLTA/sederajat</v>
          </cell>
        </row>
        <row r="1015">
          <cell r="C1015">
            <v>10</v>
          </cell>
          <cell r="T1015" t="str">
            <v>Tamat SLTA/sederajat</v>
          </cell>
        </row>
        <row r="1016">
          <cell r="C1016">
            <v>10</v>
          </cell>
          <cell r="T1016" t="str">
            <v>Sedang SLTP/Sederajat</v>
          </cell>
        </row>
        <row r="1017">
          <cell r="C1017">
            <v>10</v>
          </cell>
          <cell r="T1017" t="str">
            <v>Belum masuk TK/Kelompok Bermain</v>
          </cell>
        </row>
        <row r="1018">
          <cell r="C1018">
            <v>10</v>
          </cell>
          <cell r="T1018" t="str">
            <v>Tamat SLTA/sederajat</v>
          </cell>
        </row>
        <row r="1019">
          <cell r="C1019">
            <v>10</v>
          </cell>
          <cell r="T1019" t="str">
            <v>Tamat SLTA/sederajat</v>
          </cell>
        </row>
        <row r="1020">
          <cell r="C1020">
            <v>10</v>
          </cell>
          <cell r="T1020" t="str">
            <v>Belum masuk TK/Kelompok Bermain</v>
          </cell>
        </row>
        <row r="1021">
          <cell r="C1021">
            <v>10</v>
          </cell>
          <cell r="T1021" t="str">
            <v>Tamat SD/sederajat</v>
          </cell>
        </row>
        <row r="1022">
          <cell r="C1022">
            <v>10</v>
          </cell>
          <cell r="T1022" t="str">
            <v>Tamat SD/sederajat</v>
          </cell>
        </row>
        <row r="1023">
          <cell r="C1023">
            <v>10</v>
          </cell>
          <cell r="T1023" t="str">
            <v>Tamat SD/sederajat</v>
          </cell>
        </row>
        <row r="1024">
          <cell r="C1024">
            <v>10</v>
          </cell>
          <cell r="T1024" t="str">
            <v>Tamat S-1/sederajat</v>
          </cell>
        </row>
        <row r="1025">
          <cell r="C1025">
            <v>10</v>
          </cell>
          <cell r="T1025" t="str">
            <v>Tamat SD/sederajat</v>
          </cell>
        </row>
        <row r="1026">
          <cell r="C1026">
            <v>10</v>
          </cell>
          <cell r="T1026" t="str">
            <v>Tamat SD/sederajat</v>
          </cell>
        </row>
        <row r="1027">
          <cell r="C1027">
            <v>10</v>
          </cell>
          <cell r="T1027" t="str">
            <v>Sedang S-1/sederajat</v>
          </cell>
        </row>
        <row r="1028">
          <cell r="C1028">
            <v>10</v>
          </cell>
          <cell r="T1028" t="str">
            <v>Tidak tamat SD/sederajat</v>
          </cell>
        </row>
        <row r="1029">
          <cell r="C1029">
            <v>10</v>
          </cell>
          <cell r="T1029" t="str">
            <v>Tamat SD/sederajat</v>
          </cell>
        </row>
        <row r="1030">
          <cell r="C1030">
            <v>10</v>
          </cell>
          <cell r="T1030" t="str">
            <v>Tamat S-1/sederajat</v>
          </cell>
        </row>
        <row r="1031">
          <cell r="C1031">
            <v>10</v>
          </cell>
          <cell r="T1031" t="str">
            <v>Tamat SD/sederajat</v>
          </cell>
        </row>
        <row r="1032">
          <cell r="C1032">
            <v>10</v>
          </cell>
          <cell r="T1032" t="str">
            <v>Tidak tamat SD/sederajat</v>
          </cell>
        </row>
        <row r="1033">
          <cell r="C1033">
            <v>10</v>
          </cell>
          <cell r="T1033" t="str">
            <v>Tamat SD/sederajat</v>
          </cell>
        </row>
        <row r="1034">
          <cell r="C1034">
            <v>10</v>
          </cell>
          <cell r="T1034" t="str">
            <v>Sedang SLTA/sederajat</v>
          </cell>
        </row>
        <row r="1035">
          <cell r="C1035">
            <v>10</v>
          </cell>
          <cell r="T1035" t="str">
            <v>Tamat SD/sederajat</v>
          </cell>
        </row>
        <row r="1036">
          <cell r="C1036">
            <v>10</v>
          </cell>
          <cell r="T1036" t="str">
            <v>Tamat SD/sederajat</v>
          </cell>
        </row>
        <row r="1037">
          <cell r="C1037">
            <v>10</v>
          </cell>
          <cell r="T1037" t="str">
            <v>Tamat SLTP/sederajat</v>
          </cell>
        </row>
        <row r="1038">
          <cell r="C1038">
            <v>10</v>
          </cell>
          <cell r="T1038" t="str">
            <v>Sedang SD/sederajat</v>
          </cell>
        </row>
        <row r="1039">
          <cell r="C1039">
            <v>10</v>
          </cell>
          <cell r="T1039" t="str">
            <v>Sedang TK/Kelompok Bermain</v>
          </cell>
        </row>
        <row r="1040">
          <cell r="C1040">
            <v>10</v>
          </cell>
          <cell r="T1040" t="str">
            <v>Sedang SLTA/sederajat</v>
          </cell>
        </row>
        <row r="1041">
          <cell r="C1041">
            <v>10</v>
          </cell>
          <cell r="T1041" t="str">
            <v>Tamat S-1/sederajat</v>
          </cell>
        </row>
        <row r="1042">
          <cell r="C1042">
            <v>10</v>
          </cell>
          <cell r="T1042" t="str">
            <v>Tamat SD/sederajat</v>
          </cell>
        </row>
        <row r="1043">
          <cell r="C1043">
            <v>10</v>
          </cell>
          <cell r="T1043" t="str">
            <v>Sedang SLTP/Sederajat</v>
          </cell>
        </row>
        <row r="1044">
          <cell r="C1044">
            <v>10</v>
          </cell>
          <cell r="T1044" t="str">
            <v>Tamat SLTP/sederajat</v>
          </cell>
        </row>
        <row r="1045">
          <cell r="C1045">
            <v>10</v>
          </cell>
          <cell r="T1045" t="str">
            <v>Tamat SLTP/sederajat</v>
          </cell>
        </row>
        <row r="1046">
          <cell r="C1046">
            <v>10</v>
          </cell>
          <cell r="T1046" t="str">
            <v>Sedang SD/sederajat</v>
          </cell>
        </row>
        <row r="1047">
          <cell r="C1047">
            <v>10</v>
          </cell>
          <cell r="T1047" t="str">
            <v>Tidak tamat SD/sederajat</v>
          </cell>
        </row>
        <row r="1048">
          <cell r="C1048">
            <v>10</v>
          </cell>
          <cell r="T1048" t="str">
            <v>Tamat SD/sederajat</v>
          </cell>
        </row>
        <row r="1049">
          <cell r="C1049">
            <v>10</v>
          </cell>
          <cell r="T1049" t="str">
            <v>Tamat SD/sederajat</v>
          </cell>
        </row>
        <row r="1050">
          <cell r="C1050">
            <v>10</v>
          </cell>
          <cell r="T1050" t="str">
            <v>Sedang S-1/sederajat</v>
          </cell>
        </row>
        <row r="1051">
          <cell r="C1051">
            <v>10</v>
          </cell>
          <cell r="T1051" t="str">
            <v>Tamat SD/sederajat</v>
          </cell>
        </row>
        <row r="1052">
          <cell r="C1052">
            <v>10</v>
          </cell>
          <cell r="T1052" t="str">
            <v>Tamat SD/sederajat</v>
          </cell>
        </row>
        <row r="1053">
          <cell r="C1053">
            <v>10</v>
          </cell>
          <cell r="T1053" t="str">
            <v>Tamat SLTA/sederajat</v>
          </cell>
        </row>
        <row r="1054">
          <cell r="C1054">
            <v>10</v>
          </cell>
          <cell r="T1054" t="str">
            <v>Tamat SLTA/sederajat</v>
          </cell>
        </row>
        <row r="1055">
          <cell r="C1055">
            <v>10</v>
          </cell>
          <cell r="T1055" t="str">
            <v>Tamat SLTA/sederajat</v>
          </cell>
        </row>
        <row r="1056">
          <cell r="C1056">
            <v>10</v>
          </cell>
          <cell r="T1056" t="str">
            <v>Tidak tamat SD/sederajat</v>
          </cell>
        </row>
        <row r="1057">
          <cell r="C1057">
            <v>10</v>
          </cell>
          <cell r="T1057" t="str">
            <v>Tamat SD/sederajat</v>
          </cell>
        </row>
        <row r="1058">
          <cell r="C1058">
            <v>10</v>
          </cell>
          <cell r="T1058" t="str">
            <v>Tamat SLTP/sederajat</v>
          </cell>
        </row>
        <row r="1059">
          <cell r="C1059">
            <v>10</v>
          </cell>
          <cell r="T1059" t="str">
            <v>Tamat SLTP/sederajat</v>
          </cell>
        </row>
        <row r="1060">
          <cell r="C1060">
            <v>10</v>
          </cell>
          <cell r="T1060" t="str">
            <v>Tamat SLTA/sederajat</v>
          </cell>
        </row>
        <row r="1061">
          <cell r="C1061">
            <v>10</v>
          </cell>
          <cell r="T1061" t="str">
            <v>Sedang TK/Kelompok Bermain</v>
          </cell>
        </row>
        <row r="1062">
          <cell r="C1062">
            <v>11</v>
          </cell>
          <cell r="T1062" t="str">
            <v>Tamat SLTP/sederajat</v>
          </cell>
        </row>
        <row r="1063">
          <cell r="C1063">
            <v>11</v>
          </cell>
          <cell r="T1063" t="str">
            <v>Tamat SLTP/sederajat</v>
          </cell>
        </row>
        <row r="1064">
          <cell r="C1064">
            <v>11</v>
          </cell>
          <cell r="T1064" t="str">
            <v>Sedang SD/sederajat</v>
          </cell>
        </row>
        <row r="1065">
          <cell r="C1065">
            <v>11</v>
          </cell>
          <cell r="T1065" t="str">
            <v>Tamat SLTP/sederajat</v>
          </cell>
        </row>
        <row r="1066">
          <cell r="C1066">
            <v>11</v>
          </cell>
          <cell r="T1066" t="str">
            <v>Tamat SLTP/sederajat</v>
          </cell>
        </row>
        <row r="1067">
          <cell r="C1067">
            <v>11</v>
          </cell>
          <cell r="T1067" t="str">
            <v>Sedang SLTP/Sederajat</v>
          </cell>
        </row>
        <row r="1068">
          <cell r="C1068">
            <v>11</v>
          </cell>
          <cell r="T1068" t="str">
            <v>Sedang SD/sederajat</v>
          </cell>
        </row>
        <row r="1069">
          <cell r="C1069">
            <v>11</v>
          </cell>
          <cell r="T1069" t="str">
            <v>Tamat SD/sederajat</v>
          </cell>
        </row>
        <row r="1070">
          <cell r="C1070">
            <v>11</v>
          </cell>
          <cell r="T1070" t="str">
            <v>Tamat SLTP/sederajat</v>
          </cell>
        </row>
        <row r="1071">
          <cell r="C1071">
            <v>11</v>
          </cell>
          <cell r="T1071" t="str">
            <v>Tamat SD/sederajat</v>
          </cell>
        </row>
        <row r="1072">
          <cell r="C1072">
            <v>11</v>
          </cell>
          <cell r="T1072" t="str">
            <v>Sedang SLTP/Sederajat</v>
          </cell>
        </row>
        <row r="1073">
          <cell r="C1073">
            <v>11</v>
          </cell>
          <cell r="T1073" t="str">
            <v>Tamat S-1/sederajat</v>
          </cell>
        </row>
        <row r="1074">
          <cell r="C1074">
            <v>11</v>
          </cell>
          <cell r="T1074" t="str">
            <v>Tamat SLTA/sederajat</v>
          </cell>
        </row>
        <row r="1075">
          <cell r="C1075">
            <v>11</v>
          </cell>
          <cell r="T1075" t="str">
            <v>Sedang SLTP/Sederajat</v>
          </cell>
        </row>
        <row r="1076">
          <cell r="C1076">
            <v>11</v>
          </cell>
          <cell r="T1076" t="str">
            <v>Tamat SD/sederajat</v>
          </cell>
        </row>
        <row r="1077">
          <cell r="C1077">
            <v>11</v>
          </cell>
          <cell r="T1077" t="str">
            <v>Tamat SD/sederajat</v>
          </cell>
        </row>
        <row r="1078">
          <cell r="C1078">
            <v>11</v>
          </cell>
          <cell r="T1078" t="str">
            <v>Tamat SLTP/sederajat</v>
          </cell>
        </row>
        <row r="1079">
          <cell r="C1079">
            <v>11</v>
          </cell>
          <cell r="T1079" t="str">
            <v>Tamat SLTA/sederajat</v>
          </cell>
        </row>
        <row r="1080">
          <cell r="C1080">
            <v>11</v>
          </cell>
          <cell r="T1080" t="str">
            <v>Tamat SLTA/sederajat</v>
          </cell>
        </row>
        <row r="1081">
          <cell r="C1081">
            <v>11</v>
          </cell>
          <cell r="T1081" t="str">
            <v>Tamat SD/sederajat</v>
          </cell>
        </row>
        <row r="1082">
          <cell r="C1082">
            <v>11</v>
          </cell>
          <cell r="T1082" t="str">
            <v>Tamat SLTA/sederajat</v>
          </cell>
        </row>
        <row r="1083">
          <cell r="C1083">
            <v>11</v>
          </cell>
          <cell r="T1083" t="str">
            <v>Tamat SD/sederajat</v>
          </cell>
        </row>
        <row r="1084">
          <cell r="C1084">
            <v>11</v>
          </cell>
          <cell r="T1084" t="str">
            <v>Tamat SLTA/sederajat</v>
          </cell>
        </row>
        <row r="1085">
          <cell r="C1085">
            <v>11</v>
          </cell>
          <cell r="T1085" t="str">
            <v>Tamat SLTP/sederajat</v>
          </cell>
        </row>
        <row r="1086">
          <cell r="C1086">
            <v>11</v>
          </cell>
          <cell r="T1086" t="str">
            <v>Tamat D-3/sederajat</v>
          </cell>
        </row>
        <row r="1087">
          <cell r="C1087">
            <v>11</v>
          </cell>
          <cell r="T1087" t="str">
            <v>Sedang SLTP/Sederajat</v>
          </cell>
        </row>
        <row r="1088">
          <cell r="C1088">
            <v>11</v>
          </cell>
          <cell r="T1088" t="str">
            <v>Sedang SLTP/Sederajat</v>
          </cell>
        </row>
        <row r="1089">
          <cell r="C1089">
            <v>11</v>
          </cell>
          <cell r="T1089" t="str">
            <v>Sedang SD/sederajat</v>
          </cell>
        </row>
        <row r="1090">
          <cell r="C1090">
            <v>11</v>
          </cell>
          <cell r="T1090" t="str">
            <v>Tamat D-3/sederajat</v>
          </cell>
        </row>
        <row r="1091">
          <cell r="C1091">
            <v>11</v>
          </cell>
          <cell r="T1091" t="str">
            <v>Tamat SLTA/sederajat</v>
          </cell>
        </row>
        <row r="1092">
          <cell r="C1092">
            <v>11</v>
          </cell>
          <cell r="T1092" t="str">
            <v>Sedang SLTP/Sederajat</v>
          </cell>
        </row>
        <row r="1093">
          <cell r="C1093">
            <v>11</v>
          </cell>
          <cell r="T1093" t="str">
            <v>Belum masuk TK/Kelompok Bermain</v>
          </cell>
        </row>
        <row r="1094">
          <cell r="C1094">
            <v>11</v>
          </cell>
          <cell r="T1094" t="str">
            <v>Tamat SLTP/sederajat</v>
          </cell>
        </row>
        <row r="1095">
          <cell r="C1095">
            <v>11</v>
          </cell>
          <cell r="T1095" t="str">
            <v>Tamat SLTP/sederajat</v>
          </cell>
        </row>
        <row r="1096">
          <cell r="C1096">
            <v>11</v>
          </cell>
          <cell r="T1096" t="str">
            <v>Sedang SD/sederajat</v>
          </cell>
        </row>
        <row r="1097">
          <cell r="C1097">
            <v>11</v>
          </cell>
          <cell r="T1097" t="str">
            <v>Tamat SLTP/sederajat</v>
          </cell>
        </row>
        <row r="1098">
          <cell r="C1098">
            <v>11</v>
          </cell>
          <cell r="T1098" t="str">
            <v>Tamat SLTP/sederajat</v>
          </cell>
        </row>
        <row r="1099">
          <cell r="C1099">
            <v>11</v>
          </cell>
          <cell r="T1099" t="str">
            <v>Tamat SD/sederajat</v>
          </cell>
        </row>
        <row r="1100">
          <cell r="C1100">
            <v>11</v>
          </cell>
          <cell r="T1100" t="str">
            <v>Tamat SD/sederajat</v>
          </cell>
        </row>
        <row r="1101">
          <cell r="C1101">
            <v>11</v>
          </cell>
          <cell r="T1101" t="str">
            <v>Sedang SD/sederajat</v>
          </cell>
        </row>
        <row r="1102">
          <cell r="C1102">
            <v>11</v>
          </cell>
          <cell r="T1102" t="str">
            <v>Sedang SD/sederajat</v>
          </cell>
        </row>
        <row r="1103">
          <cell r="C1103">
            <v>11</v>
          </cell>
          <cell r="T1103" t="str">
            <v>Tamat SD/sederajat</v>
          </cell>
        </row>
        <row r="1104">
          <cell r="C1104">
            <v>11</v>
          </cell>
          <cell r="T1104" t="str">
            <v>Tidak tamat SD/sederajat</v>
          </cell>
        </row>
        <row r="1105">
          <cell r="C1105">
            <v>11</v>
          </cell>
          <cell r="T1105" t="str">
            <v>Tamat SLTP/sederajat</v>
          </cell>
        </row>
        <row r="1106">
          <cell r="C1106">
            <v>11</v>
          </cell>
          <cell r="T1106" t="str">
            <v>Tamat SLTP/sederajat</v>
          </cell>
        </row>
        <row r="1107">
          <cell r="C1107">
            <v>11</v>
          </cell>
          <cell r="T1107" t="str">
            <v>Tamat SLTP/sederajat</v>
          </cell>
        </row>
        <row r="1108">
          <cell r="C1108">
            <v>11</v>
          </cell>
          <cell r="T1108" t="str">
            <v>Sedang SLTP/Sederajat</v>
          </cell>
        </row>
        <row r="1109">
          <cell r="C1109">
            <v>11</v>
          </cell>
          <cell r="T1109" t="str">
            <v>Sedang SLTP/Sederajat</v>
          </cell>
        </row>
        <row r="1110">
          <cell r="C1110">
            <v>11</v>
          </cell>
          <cell r="T1110" t="str">
            <v>Sedang SD/sederajat</v>
          </cell>
        </row>
        <row r="1111">
          <cell r="C1111">
            <v>11</v>
          </cell>
          <cell r="T1111" t="str">
            <v>Tidak tamat SD/sederajat</v>
          </cell>
        </row>
        <row r="1112">
          <cell r="C1112">
            <v>11</v>
          </cell>
          <cell r="T1112" t="str">
            <v>Tidak tamat SD/sederajat</v>
          </cell>
        </row>
        <row r="1113">
          <cell r="C1113">
            <v>11</v>
          </cell>
          <cell r="T1113" t="str">
            <v>Tamat SLTP/sederajat</v>
          </cell>
        </row>
        <row r="1114">
          <cell r="C1114">
            <v>11</v>
          </cell>
          <cell r="T1114" t="str">
            <v>Tamat SLTA/sederajat</v>
          </cell>
        </row>
        <row r="1115">
          <cell r="C1115">
            <v>11</v>
          </cell>
          <cell r="T1115" t="str">
            <v>Tamat SLTA/sederajat</v>
          </cell>
        </row>
        <row r="1116">
          <cell r="C1116">
            <v>11</v>
          </cell>
          <cell r="T1116" t="str">
            <v>Sedang TK/Kelompok Bermain</v>
          </cell>
        </row>
        <row r="1117">
          <cell r="C1117">
            <v>11</v>
          </cell>
          <cell r="T1117" t="str">
            <v>Tamat SLTP/sederajat</v>
          </cell>
        </row>
        <row r="1118">
          <cell r="C1118">
            <v>11</v>
          </cell>
          <cell r="T1118" t="str">
            <v>Tamat SLTA/sederajat</v>
          </cell>
        </row>
        <row r="1119">
          <cell r="C1119">
            <v>11</v>
          </cell>
          <cell r="T1119" t="str">
            <v>Belum masuk TK/Kelompok Bermain</v>
          </cell>
        </row>
        <row r="1120">
          <cell r="C1120">
            <v>11</v>
          </cell>
          <cell r="T1120" t="str">
            <v>Tamat SLTP/sederajat</v>
          </cell>
        </row>
        <row r="1121">
          <cell r="C1121">
            <v>11</v>
          </cell>
          <cell r="T1121" t="str">
            <v>Tamat SLTA/sederajat</v>
          </cell>
        </row>
        <row r="1122">
          <cell r="C1122">
            <v>11</v>
          </cell>
          <cell r="T1122" t="str">
            <v>Belum masuk TK/Kelompok Bermain</v>
          </cell>
        </row>
        <row r="1123">
          <cell r="C1123">
            <v>11</v>
          </cell>
          <cell r="T1123" t="str">
            <v>Tamat SD/sederajat</v>
          </cell>
        </row>
        <row r="1124">
          <cell r="C1124">
            <v>11</v>
          </cell>
          <cell r="T1124" t="str">
            <v>Tamat SD/sederajat</v>
          </cell>
        </row>
        <row r="1125">
          <cell r="C1125">
            <v>11</v>
          </cell>
          <cell r="T1125" t="str">
            <v>Tamat SLTA/sederajat</v>
          </cell>
        </row>
        <row r="1126">
          <cell r="C1126">
            <v>11</v>
          </cell>
          <cell r="T1126" t="str">
            <v>Tamat SLTP/sederajat</v>
          </cell>
        </row>
        <row r="1127">
          <cell r="C1127">
            <v>11</v>
          </cell>
          <cell r="T1127" t="str">
            <v>Tamat SLTA/sederajat</v>
          </cell>
        </row>
        <row r="1128">
          <cell r="C1128">
            <v>11</v>
          </cell>
          <cell r="T1128" t="str">
            <v>Sedang SLTA/sederajat</v>
          </cell>
        </row>
        <row r="1129">
          <cell r="C1129">
            <v>11</v>
          </cell>
          <cell r="T1129" t="str">
            <v>Sedang SLTA/sederajat</v>
          </cell>
        </row>
        <row r="1130">
          <cell r="C1130">
            <v>11</v>
          </cell>
          <cell r="T1130" t="str">
            <v>Sedang SD/sederajat</v>
          </cell>
        </row>
        <row r="1131">
          <cell r="C1131">
            <v>11</v>
          </cell>
          <cell r="T1131" t="str">
            <v>Belum masuk TK/Kelompok Bermain</v>
          </cell>
        </row>
        <row r="1132">
          <cell r="C1132">
            <v>11</v>
          </cell>
          <cell r="T1132" t="str">
            <v>Tamat SLTP/sederajat</v>
          </cell>
        </row>
        <row r="1133">
          <cell r="C1133">
            <v>11</v>
          </cell>
          <cell r="T1133" t="str">
            <v>Tamat SD/sederajat</v>
          </cell>
        </row>
        <row r="1134">
          <cell r="C1134">
            <v>11</v>
          </cell>
          <cell r="T1134" t="str">
            <v>Tidak tamat SD/sederajat</v>
          </cell>
        </row>
        <row r="1135">
          <cell r="C1135">
            <v>11</v>
          </cell>
          <cell r="T1135" t="str">
            <v>Tidak tamat SD/sederajat</v>
          </cell>
        </row>
        <row r="1136">
          <cell r="C1136">
            <v>11</v>
          </cell>
          <cell r="T1136" t="str">
            <v>Tamat D-3/sederajat</v>
          </cell>
        </row>
        <row r="1137">
          <cell r="C1137">
            <v>11</v>
          </cell>
          <cell r="T1137" t="str">
            <v>Tamat SLTA/sederajat</v>
          </cell>
        </row>
        <row r="1138">
          <cell r="C1138">
            <v>11</v>
          </cell>
          <cell r="T1138" t="str">
            <v>Tamat SD/sederajat</v>
          </cell>
        </row>
        <row r="1139">
          <cell r="C1139">
            <v>11</v>
          </cell>
          <cell r="T1139" t="str">
            <v>Tamat SD/sederajat</v>
          </cell>
        </row>
        <row r="1140">
          <cell r="C1140">
            <v>11</v>
          </cell>
          <cell r="T1140" t="str">
            <v>Sedang SD/sederajat</v>
          </cell>
        </row>
        <row r="1141">
          <cell r="C1141">
            <v>11</v>
          </cell>
          <cell r="T1141" t="str">
            <v>Tamat SD/sederajat</v>
          </cell>
        </row>
        <row r="1142">
          <cell r="C1142">
            <v>11</v>
          </cell>
          <cell r="T1142" t="str">
            <v>Tamat SLTP/sederajat</v>
          </cell>
        </row>
        <row r="1143">
          <cell r="C1143">
            <v>11</v>
          </cell>
          <cell r="T1143" t="str">
            <v>Tamat SD/sederajat</v>
          </cell>
        </row>
        <row r="1144">
          <cell r="C1144">
            <v>11</v>
          </cell>
          <cell r="T1144" t="str">
            <v>Tamat SD/sederajat</v>
          </cell>
        </row>
        <row r="1145">
          <cell r="C1145">
            <v>11</v>
          </cell>
          <cell r="T1145" t="str">
            <v>Tidak tamat SD/sederajat</v>
          </cell>
        </row>
        <row r="1146">
          <cell r="C1146">
            <v>11</v>
          </cell>
          <cell r="T1146" t="str">
            <v>Tamat SLTP/sederajat</v>
          </cell>
        </row>
        <row r="1147">
          <cell r="C1147">
            <v>11</v>
          </cell>
          <cell r="T1147" t="str">
            <v>Sedang SLTP/Sederajat</v>
          </cell>
        </row>
        <row r="1148">
          <cell r="C1148">
            <v>11</v>
          </cell>
          <cell r="T1148" t="str">
            <v>Tamat SLTP/sederajat</v>
          </cell>
        </row>
        <row r="1149">
          <cell r="C1149">
            <v>11</v>
          </cell>
          <cell r="T1149" t="str">
            <v>Sedang SD/sederajat</v>
          </cell>
        </row>
        <row r="1150">
          <cell r="C1150">
            <v>11</v>
          </cell>
          <cell r="T1150" t="str">
            <v>Tamat SLTP/sederajat</v>
          </cell>
        </row>
        <row r="1151">
          <cell r="C1151">
            <v>11</v>
          </cell>
          <cell r="T1151" t="str">
            <v>Tamat SLTP/sederajat</v>
          </cell>
        </row>
        <row r="1152">
          <cell r="C1152">
            <v>11</v>
          </cell>
          <cell r="T1152" t="str">
            <v>Belum masuk TK/Kelompok Bermain</v>
          </cell>
        </row>
        <row r="1153">
          <cell r="C1153">
            <v>11</v>
          </cell>
          <cell r="T1153" t="str">
            <v>Tidak tamat SD/sederajat</v>
          </cell>
        </row>
        <row r="1154">
          <cell r="C1154">
            <v>11</v>
          </cell>
          <cell r="T1154" t="str">
            <v>Tamat SLTP/sederajat</v>
          </cell>
        </row>
        <row r="1155">
          <cell r="C1155">
            <v>11</v>
          </cell>
          <cell r="T1155" t="str">
            <v>Tamat SLTA/sederajat</v>
          </cell>
        </row>
        <row r="1156">
          <cell r="C1156">
            <v>11</v>
          </cell>
          <cell r="T1156" t="str">
            <v>Tidak tamat SD/sederajat</v>
          </cell>
        </row>
        <row r="1157">
          <cell r="C1157">
            <v>11</v>
          </cell>
          <cell r="T1157" t="str">
            <v>Tidak tamat SD/sederajat</v>
          </cell>
        </row>
        <row r="1158">
          <cell r="C1158">
            <v>11</v>
          </cell>
          <cell r="T1158" t="str">
            <v>Tamat SLTA/sederajat</v>
          </cell>
        </row>
        <row r="1159">
          <cell r="C1159">
            <v>11</v>
          </cell>
          <cell r="T1159" t="str">
            <v>Sedang SLTP/Sederajat</v>
          </cell>
        </row>
        <row r="1160">
          <cell r="C1160">
            <v>11</v>
          </cell>
          <cell r="T1160" t="str">
            <v>Sedang SLTP/Sederajat</v>
          </cell>
        </row>
        <row r="1161">
          <cell r="C1161">
            <v>11</v>
          </cell>
          <cell r="T1161" t="str">
            <v>Tamat SD/sederajat</v>
          </cell>
        </row>
        <row r="1162">
          <cell r="C1162">
            <v>11</v>
          </cell>
          <cell r="T1162" t="str">
            <v>Tamat SD/sederajat</v>
          </cell>
        </row>
        <row r="1163">
          <cell r="C1163">
            <v>11</v>
          </cell>
          <cell r="T1163" t="str">
            <v>Sedang SD/sederajat</v>
          </cell>
        </row>
        <row r="1164">
          <cell r="C1164">
            <v>11</v>
          </cell>
          <cell r="T1164" t="str">
            <v>Tamat SLTP/sederajat</v>
          </cell>
        </row>
        <row r="1165">
          <cell r="C1165">
            <v>11</v>
          </cell>
          <cell r="T1165" t="str">
            <v>Tamat SD/sederajat</v>
          </cell>
        </row>
        <row r="1166">
          <cell r="C1166">
            <v>11</v>
          </cell>
          <cell r="T1166" t="str">
            <v>Sedang SD/sederajat</v>
          </cell>
        </row>
        <row r="1167">
          <cell r="C1167">
            <v>11</v>
          </cell>
          <cell r="T1167" t="str">
            <v>Belum masuk TK/Kelompok Bermain</v>
          </cell>
        </row>
        <row r="1168">
          <cell r="C1168">
            <v>11</v>
          </cell>
          <cell r="T1168" t="str">
            <v>Tamat SLTP/sederajat</v>
          </cell>
        </row>
        <row r="1169">
          <cell r="C1169">
            <v>11</v>
          </cell>
          <cell r="T1169" t="str">
            <v>Tamat S-1/sederajat</v>
          </cell>
        </row>
        <row r="1170">
          <cell r="C1170">
            <v>11</v>
          </cell>
          <cell r="T1170" t="str">
            <v>Tamat S-1/sederajat</v>
          </cell>
        </row>
        <row r="1171">
          <cell r="C1171">
            <v>11</v>
          </cell>
          <cell r="T1171" t="str">
            <v>Tamat SLTP/sederajat</v>
          </cell>
        </row>
        <row r="1172">
          <cell r="C1172">
            <v>11</v>
          </cell>
          <cell r="T1172" t="str">
            <v>Tamat SD/sederajat</v>
          </cell>
        </row>
        <row r="1173">
          <cell r="C1173">
            <v>11</v>
          </cell>
          <cell r="T1173" t="str">
            <v>Sedang SD/sederajat</v>
          </cell>
        </row>
        <row r="1174">
          <cell r="C1174">
            <v>11</v>
          </cell>
          <cell r="T1174" t="str">
            <v>Tamat SLTA/sederajat</v>
          </cell>
        </row>
        <row r="1175">
          <cell r="C1175">
            <v>11</v>
          </cell>
          <cell r="T1175" t="str">
            <v>Tamat SLTA/sederajat</v>
          </cell>
        </row>
        <row r="1176">
          <cell r="C1176">
            <v>11</v>
          </cell>
          <cell r="T1176" t="str">
            <v>Sedang TK/Kelompok Bermain</v>
          </cell>
        </row>
        <row r="1177">
          <cell r="C1177">
            <v>11</v>
          </cell>
          <cell r="T1177" t="str">
            <v>Belum masuk TK/Kelompok Bermain</v>
          </cell>
        </row>
        <row r="1178">
          <cell r="C1178">
            <v>11</v>
          </cell>
          <cell r="T1178" t="str">
            <v>Tamat SD/sederajat</v>
          </cell>
        </row>
        <row r="1179">
          <cell r="C1179">
            <v>11</v>
          </cell>
          <cell r="T1179" t="str">
            <v>Tamat SLTP/sederajat</v>
          </cell>
        </row>
        <row r="1180">
          <cell r="C1180">
            <v>11</v>
          </cell>
          <cell r="T1180" t="str">
            <v>Sedang SLTP/Sederajat</v>
          </cell>
        </row>
        <row r="1181">
          <cell r="C1181">
            <v>11</v>
          </cell>
          <cell r="T1181" t="str">
            <v>Sedang SD/sederajat</v>
          </cell>
        </row>
        <row r="1182">
          <cell r="C1182">
            <v>11</v>
          </cell>
          <cell r="T1182" t="str">
            <v>Tamat SLTA/sederajat</v>
          </cell>
        </row>
        <row r="1183">
          <cell r="C1183">
            <v>11</v>
          </cell>
          <cell r="T1183" t="str">
            <v>Tamat S-1/sederajat</v>
          </cell>
        </row>
        <row r="1184">
          <cell r="C1184">
            <v>11</v>
          </cell>
          <cell r="T1184" t="str">
            <v>Tamat SLTA/sederajat</v>
          </cell>
        </row>
        <row r="1185">
          <cell r="C1185">
            <v>11</v>
          </cell>
          <cell r="T1185" t="str">
            <v>Tamat SLTA/sederajat</v>
          </cell>
        </row>
        <row r="1186">
          <cell r="C1186">
            <v>11</v>
          </cell>
          <cell r="T1186" t="str">
            <v>Belum masuk TK/Kelompok Bermain</v>
          </cell>
        </row>
        <row r="1187">
          <cell r="C1187">
            <v>11</v>
          </cell>
          <cell r="T1187" t="str">
            <v>Tidak tamat SD/sederajat</v>
          </cell>
        </row>
        <row r="1188">
          <cell r="C1188">
            <v>11</v>
          </cell>
          <cell r="T1188" t="str">
            <v>Tidak tamat SD/sederajat</v>
          </cell>
        </row>
        <row r="1189">
          <cell r="C1189">
            <v>11</v>
          </cell>
          <cell r="T1189" t="str">
            <v>Tamat SLTP/sederajat</v>
          </cell>
        </row>
        <row r="1190">
          <cell r="C1190">
            <v>11</v>
          </cell>
          <cell r="T1190" t="str">
            <v>Tamat SLTP/sederajat</v>
          </cell>
        </row>
        <row r="1191">
          <cell r="C1191">
            <v>11</v>
          </cell>
          <cell r="T1191" t="str">
            <v>Tamat SLTP/sederajat</v>
          </cell>
        </row>
        <row r="1192">
          <cell r="C1192">
            <v>11</v>
          </cell>
          <cell r="T1192" t="str">
            <v>Sedang SD/sederajat</v>
          </cell>
        </row>
        <row r="1193">
          <cell r="C1193">
            <v>11</v>
          </cell>
          <cell r="T1193" t="str">
            <v>Sedang SD/sederajat</v>
          </cell>
        </row>
        <row r="1194">
          <cell r="C1194">
            <v>11</v>
          </cell>
          <cell r="T1194" t="str">
            <v>Tamat SLTA/sederajat</v>
          </cell>
        </row>
        <row r="1195">
          <cell r="C1195">
            <v>11</v>
          </cell>
          <cell r="T1195" t="str">
            <v>Tamat SLTA/sederajat</v>
          </cell>
        </row>
        <row r="1196">
          <cell r="C1196">
            <v>11</v>
          </cell>
          <cell r="T1196" t="str">
            <v>Sedang SD/sederajat</v>
          </cell>
        </row>
        <row r="1197">
          <cell r="C1197">
            <v>11</v>
          </cell>
          <cell r="T1197" t="str">
            <v>Sedang SD/sederajat</v>
          </cell>
        </row>
        <row r="1198">
          <cell r="C1198">
            <v>11</v>
          </cell>
          <cell r="T1198" t="str">
            <v>Tamat SD/sederajat</v>
          </cell>
        </row>
        <row r="1199">
          <cell r="C1199">
            <v>11</v>
          </cell>
          <cell r="T1199" t="str">
            <v>Tamat SD/sederajat</v>
          </cell>
        </row>
        <row r="1200">
          <cell r="C1200">
            <v>11</v>
          </cell>
          <cell r="T1200" t="str">
            <v>Sedang SLTA/sederajat</v>
          </cell>
        </row>
        <row r="1201">
          <cell r="C1201">
            <v>11</v>
          </cell>
          <cell r="T1201" t="str">
            <v>Sedang SD/sederajat</v>
          </cell>
        </row>
        <row r="1202">
          <cell r="C1202">
            <v>11</v>
          </cell>
          <cell r="T1202" t="str">
            <v>Tamat SD/sederajat</v>
          </cell>
        </row>
        <row r="1203">
          <cell r="C1203">
            <v>11</v>
          </cell>
          <cell r="T1203" t="str">
            <v>Tamat SD/sederajat</v>
          </cell>
        </row>
        <row r="1204">
          <cell r="C1204">
            <v>11</v>
          </cell>
          <cell r="T1204" t="str">
            <v>Tamat SLTP/sederajat</v>
          </cell>
        </row>
        <row r="1205">
          <cell r="C1205">
            <v>11</v>
          </cell>
          <cell r="T1205" t="str">
            <v>Tamat SLTP/sederajat</v>
          </cell>
        </row>
        <row r="1206">
          <cell r="C1206">
            <v>11</v>
          </cell>
          <cell r="T1206" t="str">
            <v>Sedang TK/Kelompok Bermain</v>
          </cell>
        </row>
        <row r="1207">
          <cell r="C1207">
            <v>11</v>
          </cell>
          <cell r="T1207" t="str">
            <v>Tamat SLTA/sederajat</v>
          </cell>
        </row>
        <row r="1208">
          <cell r="C1208">
            <v>11</v>
          </cell>
          <cell r="T1208" t="str">
            <v>Tamat SD/sederajat</v>
          </cell>
        </row>
        <row r="1209">
          <cell r="C1209">
            <v>11</v>
          </cell>
          <cell r="T1209" t="str">
            <v>Tamat D-3/sederajat</v>
          </cell>
        </row>
        <row r="1210">
          <cell r="C1210">
            <v>11</v>
          </cell>
          <cell r="T1210" t="str">
            <v>Tamat S-1/sederajat</v>
          </cell>
        </row>
        <row r="1211">
          <cell r="C1211">
            <v>11</v>
          </cell>
          <cell r="T1211" t="str">
            <v>Tamat SLTA/sederajat</v>
          </cell>
        </row>
        <row r="1212">
          <cell r="C1212">
            <v>11</v>
          </cell>
          <cell r="T1212" t="str">
            <v>Tamat SLTP/sederajat</v>
          </cell>
        </row>
        <row r="1213">
          <cell r="C1213">
            <v>11</v>
          </cell>
          <cell r="T1213" t="str">
            <v>Tamat SD/sederajat</v>
          </cell>
        </row>
        <row r="1214">
          <cell r="C1214">
            <v>11</v>
          </cell>
          <cell r="T1214" t="str">
            <v>Tamat SD/sederajat</v>
          </cell>
        </row>
        <row r="1215">
          <cell r="C1215">
            <v>11</v>
          </cell>
          <cell r="T1215" t="str">
            <v>Tidak tamat SD/sederajat</v>
          </cell>
        </row>
        <row r="1216">
          <cell r="C1216">
            <v>11</v>
          </cell>
          <cell r="T1216" t="str">
            <v>Tidak tamat SD/sederajat</v>
          </cell>
        </row>
        <row r="1217">
          <cell r="C1217">
            <v>11</v>
          </cell>
          <cell r="T1217" t="str">
            <v>Tamat SLTP/sederajat</v>
          </cell>
        </row>
        <row r="1218">
          <cell r="C1218">
            <v>11</v>
          </cell>
          <cell r="T1218" t="str">
            <v>Tamat SLTP/sederajat</v>
          </cell>
        </row>
        <row r="1219">
          <cell r="C1219">
            <v>11</v>
          </cell>
          <cell r="T1219" t="str">
            <v>Tamat SLTP/sederajat</v>
          </cell>
        </row>
        <row r="1220">
          <cell r="C1220">
            <v>11</v>
          </cell>
          <cell r="T1220" t="str">
            <v>Sedang SLTA/sederajat</v>
          </cell>
        </row>
        <row r="1221">
          <cell r="C1221">
            <v>11</v>
          </cell>
          <cell r="T1221" t="str">
            <v>Tamat SLTP/sederajat</v>
          </cell>
        </row>
        <row r="1222">
          <cell r="C1222">
            <v>11</v>
          </cell>
          <cell r="T1222" t="str">
            <v>Tamat S-1/sederajat</v>
          </cell>
        </row>
        <row r="1223">
          <cell r="C1223">
            <v>11</v>
          </cell>
          <cell r="T1223" t="str">
            <v>Tamat SLTP/sederajat</v>
          </cell>
        </row>
        <row r="1224">
          <cell r="C1224">
            <v>11</v>
          </cell>
          <cell r="T1224" t="str">
            <v>Sedang TK/Kelompok Bermain</v>
          </cell>
        </row>
        <row r="1225">
          <cell r="C1225">
            <v>11</v>
          </cell>
          <cell r="T1225" t="str">
            <v>Tamat SD/sederajat</v>
          </cell>
        </row>
        <row r="1226">
          <cell r="C1226">
            <v>11</v>
          </cell>
          <cell r="T1226" t="str">
            <v>Tamat S-1/sederajat</v>
          </cell>
        </row>
        <row r="1227">
          <cell r="C1227">
            <v>11</v>
          </cell>
          <cell r="T1227" t="str">
            <v>Tamat D-3/sederajat</v>
          </cell>
        </row>
        <row r="1228">
          <cell r="C1228">
            <v>11</v>
          </cell>
          <cell r="T1228" t="str">
            <v>Tamat SD/sederajat</v>
          </cell>
        </row>
        <row r="1229">
          <cell r="C1229">
            <v>11</v>
          </cell>
          <cell r="T1229" t="str">
            <v>Tamat SD/sederajat</v>
          </cell>
        </row>
        <row r="1230">
          <cell r="C1230">
            <v>11</v>
          </cell>
          <cell r="T1230" t="str">
            <v>Tidak tamat SD/sederajat</v>
          </cell>
        </row>
        <row r="1231">
          <cell r="C1231">
            <v>11</v>
          </cell>
          <cell r="T1231" t="str">
            <v>Tamat SLTP/sederajat</v>
          </cell>
        </row>
        <row r="1232">
          <cell r="C1232">
            <v>11</v>
          </cell>
          <cell r="T1232" t="str">
            <v>Tamat SLTP/sederajat</v>
          </cell>
        </row>
        <row r="1233">
          <cell r="C1233">
            <v>11</v>
          </cell>
          <cell r="T1233" t="str">
            <v>Tamat SLTP/sederajat</v>
          </cell>
        </row>
        <row r="1234">
          <cell r="C1234">
            <v>11</v>
          </cell>
          <cell r="T1234" t="str">
            <v>Sedang TK/Kelompok Bermain</v>
          </cell>
        </row>
        <row r="1235">
          <cell r="C1235">
            <v>11</v>
          </cell>
          <cell r="T1235" t="str">
            <v>Belum masuk TK/Kelompok Bermain</v>
          </cell>
        </row>
        <row r="1236">
          <cell r="C1236">
            <v>11</v>
          </cell>
          <cell r="T1236" t="str">
            <v>Tidak tamat SD/sederajat</v>
          </cell>
        </row>
        <row r="1237">
          <cell r="C1237">
            <v>11</v>
          </cell>
          <cell r="T1237" t="str">
            <v>Tidak tamat SD/sederajat</v>
          </cell>
        </row>
        <row r="1238">
          <cell r="C1238">
            <v>11</v>
          </cell>
          <cell r="T1238" t="str">
            <v>Sedang SD/sederajat</v>
          </cell>
        </row>
        <row r="1239">
          <cell r="C1239">
            <v>12</v>
          </cell>
          <cell r="T1239" t="str">
            <v>Tamat SD/sederajat</v>
          </cell>
        </row>
        <row r="1240">
          <cell r="C1240">
            <v>12</v>
          </cell>
          <cell r="T1240" t="str">
            <v>Tamat SD/sederajat</v>
          </cell>
        </row>
        <row r="1241">
          <cell r="C1241">
            <v>12</v>
          </cell>
          <cell r="T1241" t="str">
            <v>Sedang SD/sederajat</v>
          </cell>
        </row>
        <row r="1242">
          <cell r="C1242">
            <v>12</v>
          </cell>
          <cell r="T1242" t="str">
            <v>Tamat SD/sederajat</v>
          </cell>
        </row>
        <row r="1243">
          <cell r="C1243">
            <v>12</v>
          </cell>
          <cell r="T1243" t="str">
            <v>Tamat SLTP/sederajat</v>
          </cell>
        </row>
        <row r="1244">
          <cell r="C1244">
            <v>12</v>
          </cell>
          <cell r="T1244" t="str">
            <v>Tamat SD/sederajat</v>
          </cell>
        </row>
        <row r="1245">
          <cell r="C1245">
            <v>12</v>
          </cell>
          <cell r="T1245" t="str">
            <v>Tamat SLTA/sederajat</v>
          </cell>
        </row>
        <row r="1246">
          <cell r="C1246">
            <v>12</v>
          </cell>
          <cell r="T1246" t="str">
            <v>Tamat SLTP/sederajat</v>
          </cell>
        </row>
        <row r="1247">
          <cell r="C1247">
            <v>12</v>
          </cell>
          <cell r="T1247" t="str">
            <v>Tidak tamat SD/sederajat</v>
          </cell>
        </row>
        <row r="1248">
          <cell r="C1248">
            <v>12</v>
          </cell>
          <cell r="T1248" t="str">
            <v>Tamat SLTP/sederajat</v>
          </cell>
        </row>
        <row r="1249">
          <cell r="C1249">
            <v>12</v>
          </cell>
          <cell r="T1249" t="str">
            <v>Tamat SLTP/sederajat</v>
          </cell>
        </row>
        <row r="1250">
          <cell r="C1250">
            <v>12</v>
          </cell>
          <cell r="T1250" t="str">
            <v>Tamat SLTA/sederajat</v>
          </cell>
        </row>
        <row r="1251">
          <cell r="C1251">
            <v>12</v>
          </cell>
          <cell r="T1251" t="str">
            <v>Tamat SLTA/sederajat</v>
          </cell>
        </row>
        <row r="1252">
          <cell r="C1252">
            <v>12</v>
          </cell>
          <cell r="T1252" t="str">
            <v>Tidak tamat SD/sederajat</v>
          </cell>
        </row>
        <row r="1253">
          <cell r="C1253">
            <v>12</v>
          </cell>
          <cell r="T1253" t="str">
            <v>Tidak tamat SD/sederajat</v>
          </cell>
        </row>
        <row r="1254">
          <cell r="C1254">
            <v>12</v>
          </cell>
          <cell r="T1254" t="str">
            <v>Tamat SLTP/sederajat</v>
          </cell>
        </row>
        <row r="1255">
          <cell r="C1255">
            <v>12</v>
          </cell>
          <cell r="T1255" t="str">
            <v>Tamat SLTP/sederajat</v>
          </cell>
        </row>
        <row r="1256">
          <cell r="C1256">
            <v>12</v>
          </cell>
          <cell r="T1256" t="str">
            <v>Sedang SLTA/sederajat</v>
          </cell>
        </row>
        <row r="1257">
          <cell r="C1257">
            <v>12</v>
          </cell>
          <cell r="T1257" t="str">
            <v>Sedang SLTP/Sederajat</v>
          </cell>
        </row>
        <row r="1258">
          <cell r="C1258">
            <v>12</v>
          </cell>
          <cell r="T1258" t="str">
            <v>Tamat SLTP/sederajat</v>
          </cell>
        </row>
        <row r="1259">
          <cell r="C1259">
            <v>12</v>
          </cell>
          <cell r="T1259" t="str">
            <v>Tamat SLTP/sederajat</v>
          </cell>
        </row>
        <row r="1260">
          <cell r="C1260">
            <v>12</v>
          </cell>
          <cell r="T1260" t="str">
            <v>Sedang SLTP/Sederajat</v>
          </cell>
        </row>
        <row r="1261">
          <cell r="C1261">
            <v>12</v>
          </cell>
          <cell r="T1261" t="str">
            <v>Sedang SD/sederajat</v>
          </cell>
        </row>
        <row r="1262">
          <cell r="C1262">
            <v>12</v>
          </cell>
          <cell r="T1262" t="str">
            <v>Tamat SLTA/sederajat</v>
          </cell>
        </row>
        <row r="1263">
          <cell r="C1263">
            <v>12</v>
          </cell>
          <cell r="T1263" t="str">
            <v>Tamat SLTA/sederajat</v>
          </cell>
        </row>
        <row r="1264">
          <cell r="C1264">
            <v>12</v>
          </cell>
          <cell r="T1264" t="str">
            <v>Tamat SD/sederajat</v>
          </cell>
        </row>
        <row r="1265">
          <cell r="C1265">
            <v>12</v>
          </cell>
          <cell r="T1265" t="str">
            <v>Tidak tamat SD/sederajat</v>
          </cell>
        </row>
        <row r="1266">
          <cell r="C1266">
            <v>12</v>
          </cell>
          <cell r="T1266" t="str">
            <v>Tamat SLTP/sederajat</v>
          </cell>
        </row>
        <row r="1267">
          <cell r="C1267">
            <v>12</v>
          </cell>
          <cell r="T1267" t="str">
            <v>Tamat SLTA/sederajat</v>
          </cell>
        </row>
        <row r="1268">
          <cell r="C1268">
            <v>12</v>
          </cell>
          <cell r="T1268" t="str">
            <v>Tamat SLTP/sederajat</v>
          </cell>
        </row>
        <row r="1269">
          <cell r="C1269">
            <v>12</v>
          </cell>
          <cell r="T1269" t="str">
            <v>Tamat SD/sederajat</v>
          </cell>
        </row>
        <row r="1270">
          <cell r="C1270">
            <v>12</v>
          </cell>
          <cell r="T1270" t="str">
            <v>Tamat SLTA/sederajat</v>
          </cell>
        </row>
        <row r="1271">
          <cell r="C1271">
            <v>12</v>
          </cell>
          <cell r="T1271" t="str">
            <v>Sedang SD/sederajat</v>
          </cell>
        </row>
        <row r="1272">
          <cell r="C1272">
            <v>12</v>
          </cell>
          <cell r="T1272" t="str">
            <v>Tidak tamat SD/sederajat</v>
          </cell>
        </row>
        <row r="1273">
          <cell r="C1273">
            <v>12</v>
          </cell>
          <cell r="T1273" t="str">
            <v>Tamat SD/sederajat</v>
          </cell>
        </row>
        <row r="1274">
          <cell r="C1274">
            <v>12</v>
          </cell>
          <cell r="T1274" t="str">
            <v>Tamat SD/sederajat</v>
          </cell>
        </row>
        <row r="1275">
          <cell r="C1275">
            <v>12</v>
          </cell>
          <cell r="T1275" t="str">
            <v>Tamat SD/sederajat</v>
          </cell>
        </row>
        <row r="1276">
          <cell r="C1276">
            <v>12</v>
          </cell>
          <cell r="T1276" t="str">
            <v>Tamat SLTP/sederajat</v>
          </cell>
        </row>
        <row r="1277">
          <cell r="C1277">
            <v>12</v>
          </cell>
          <cell r="T1277" t="str">
            <v>Tamat D-3/sederajat</v>
          </cell>
        </row>
        <row r="1278">
          <cell r="C1278">
            <v>12</v>
          </cell>
          <cell r="T1278" t="str">
            <v>Tamat SLTA/sederajat</v>
          </cell>
        </row>
        <row r="1279">
          <cell r="C1279">
            <v>12</v>
          </cell>
          <cell r="T1279" t="str">
            <v>Tamat SLTP/sederajat</v>
          </cell>
        </row>
        <row r="1280">
          <cell r="C1280">
            <v>12</v>
          </cell>
          <cell r="T1280" t="str">
            <v>Tamat SLTA/sederajat</v>
          </cell>
        </row>
        <row r="1281">
          <cell r="C1281">
            <v>12</v>
          </cell>
          <cell r="T1281" t="str">
            <v>Tamat SD/sederajat</v>
          </cell>
        </row>
        <row r="1282">
          <cell r="C1282">
            <v>12</v>
          </cell>
          <cell r="T1282" t="str">
            <v>Tamat SLTA/sederajat</v>
          </cell>
        </row>
        <row r="1283">
          <cell r="C1283">
            <v>12</v>
          </cell>
          <cell r="T1283" t="str">
            <v>Sedang SD/sederajat</v>
          </cell>
        </row>
        <row r="1284">
          <cell r="C1284">
            <v>12</v>
          </cell>
          <cell r="T1284" t="str">
            <v>Tamat SLTA/sederajat</v>
          </cell>
        </row>
        <row r="1285">
          <cell r="C1285">
            <v>12</v>
          </cell>
          <cell r="T1285" t="str">
            <v>Tamat SLTP/sederajat</v>
          </cell>
        </row>
        <row r="1286">
          <cell r="C1286">
            <v>12</v>
          </cell>
          <cell r="T1286" t="str">
            <v>Sedang SD/sederajat</v>
          </cell>
        </row>
        <row r="1287">
          <cell r="C1287">
            <v>12</v>
          </cell>
          <cell r="T1287" t="str">
            <v>Sedang TK/Kelompok Bermain</v>
          </cell>
        </row>
        <row r="1288">
          <cell r="C1288">
            <v>12</v>
          </cell>
          <cell r="T1288" t="str">
            <v>Tamat SD/sederajat</v>
          </cell>
        </row>
        <row r="1289">
          <cell r="C1289">
            <v>12</v>
          </cell>
          <cell r="T1289" t="str">
            <v>Tamat SD/sederajat</v>
          </cell>
        </row>
        <row r="1290">
          <cell r="C1290">
            <v>12</v>
          </cell>
          <cell r="T1290" t="str">
            <v>Tamat SLTA/sederajat</v>
          </cell>
        </row>
        <row r="1291">
          <cell r="C1291">
            <v>12</v>
          </cell>
          <cell r="T1291" t="str">
            <v>Tamat SLTA/sederajat</v>
          </cell>
        </row>
        <row r="1292">
          <cell r="C1292">
            <v>12</v>
          </cell>
          <cell r="T1292" t="str">
            <v>Tamat SLTA/sederajat</v>
          </cell>
        </row>
        <row r="1293">
          <cell r="C1293">
            <v>12</v>
          </cell>
          <cell r="T1293" t="str">
            <v>Tamat SLTP/sederajat</v>
          </cell>
        </row>
        <row r="1294">
          <cell r="C1294">
            <v>12</v>
          </cell>
          <cell r="T1294" t="str">
            <v>Tamat SLTP/sederajat</v>
          </cell>
        </row>
        <row r="1295">
          <cell r="C1295">
            <v>12</v>
          </cell>
          <cell r="T1295" t="str">
            <v>Tamat SLTA/sederajat</v>
          </cell>
        </row>
        <row r="1296">
          <cell r="C1296">
            <v>12</v>
          </cell>
          <cell r="T1296" t="str">
            <v>Tamat SLTA/sederajat</v>
          </cell>
        </row>
        <row r="1297">
          <cell r="C1297">
            <v>12</v>
          </cell>
          <cell r="T1297" t="str">
            <v>Tidak tamat SD/sederajat</v>
          </cell>
        </row>
        <row r="1298">
          <cell r="C1298">
            <v>12</v>
          </cell>
          <cell r="T1298" t="str">
            <v>Tidak tamat SD/sederajat</v>
          </cell>
        </row>
        <row r="1299">
          <cell r="C1299">
            <v>12</v>
          </cell>
          <cell r="T1299" t="str">
            <v>Tidak tamat SD/sederajat</v>
          </cell>
        </row>
        <row r="1300">
          <cell r="C1300">
            <v>12</v>
          </cell>
          <cell r="T1300" t="str">
            <v>Tamat SD/sederajat</v>
          </cell>
        </row>
        <row r="1301">
          <cell r="C1301">
            <v>12</v>
          </cell>
          <cell r="T1301" t="str">
            <v>Tamat SD/sederajat</v>
          </cell>
        </row>
        <row r="1302">
          <cell r="C1302">
            <v>12</v>
          </cell>
          <cell r="T1302" t="str">
            <v>Tamat SD/sederajat</v>
          </cell>
        </row>
        <row r="1303">
          <cell r="C1303">
            <v>12</v>
          </cell>
          <cell r="T1303" t="str">
            <v>Tamat SLTP/sederajat</v>
          </cell>
        </row>
        <row r="1304">
          <cell r="C1304">
            <v>12</v>
          </cell>
          <cell r="T1304" t="str">
            <v>Tamat SLTA/sederajat</v>
          </cell>
        </row>
        <row r="1305">
          <cell r="C1305">
            <v>12</v>
          </cell>
          <cell r="T1305" t="str">
            <v>Sedang SLTP/Sederajat</v>
          </cell>
        </row>
        <row r="1306">
          <cell r="C1306">
            <v>12</v>
          </cell>
          <cell r="T1306" t="str">
            <v>Tidak tamat SD/sederajat</v>
          </cell>
        </row>
        <row r="1307">
          <cell r="C1307">
            <v>12</v>
          </cell>
          <cell r="T1307" t="str">
            <v>Tamat SLTA/sederajat</v>
          </cell>
        </row>
        <row r="1308">
          <cell r="C1308">
            <v>12</v>
          </cell>
          <cell r="T1308" t="str">
            <v>Tamat SLTP/sederajat</v>
          </cell>
        </row>
        <row r="1309">
          <cell r="C1309">
            <v>12</v>
          </cell>
          <cell r="T1309" t="str">
            <v>Tamat SLTP/sederajat</v>
          </cell>
        </row>
        <row r="1310">
          <cell r="C1310">
            <v>12</v>
          </cell>
          <cell r="T1310" t="str">
            <v>Belum masuk TK/Kelompok Bermain</v>
          </cell>
        </row>
        <row r="1311">
          <cell r="C1311">
            <v>12</v>
          </cell>
          <cell r="T1311" t="str">
            <v>Tidak pernah sekolah</v>
          </cell>
        </row>
        <row r="1312">
          <cell r="C1312">
            <v>12</v>
          </cell>
          <cell r="T1312" t="str">
            <v>Tidak pernah sekolah</v>
          </cell>
        </row>
        <row r="1313">
          <cell r="C1313">
            <v>12</v>
          </cell>
          <cell r="T1313" t="str">
            <v>Tamat SLTP/sederajat</v>
          </cell>
        </row>
        <row r="1314">
          <cell r="C1314">
            <v>12</v>
          </cell>
          <cell r="T1314" t="str">
            <v>Tamat SLTP/sederajat</v>
          </cell>
        </row>
        <row r="1315">
          <cell r="C1315">
            <v>12</v>
          </cell>
          <cell r="T1315" t="str">
            <v>Tamat SD/sederajat</v>
          </cell>
        </row>
        <row r="1316">
          <cell r="C1316">
            <v>12</v>
          </cell>
          <cell r="T1316" t="str">
            <v>Sedang SD/sederajat</v>
          </cell>
        </row>
        <row r="1317">
          <cell r="C1317">
            <v>12</v>
          </cell>
          <cell r="T1317" t="str">
            <v>Tamat SLTP/sederajat</v>
          </cell>
        </row>
        <row r="1318">
          <cell r="C1318">
            <v>12</v>
          </cell>
          <cell r="T1318" t="str">
            <v>Tamat SD/sederajat</v>
          </cell>
        </row>
        <row r="1319">
          <cell r="C1319">
            <v>12</v>
          </cell>
          <cell r="T1319" t="str">
            <v>Tamat SLTP/sederajat</v>
          </cell>
        </row>
        <row r="1320">
          <cell r="C1320">
            <v>12</v>
          </cell>
          <cell r="T1320" t="str">
            <v>Tamat SLTA/sederajat</v>
          </cell>
        </row>
        <row r="1321">
          <cell r="C1321">
            <v>12</v>
          </cell>
          <cell r="T1321" t="str">
            <v>Tamat SLTA/sederajat</v>
          </cell>
        </row>
        <row r="1322">
          <cell r="C1322">
            <v>12</v>
          </cell>
          <cell r="T1322" t="str">
            <v>Sedang SLTP/Sederajat</v>
          </cell>
        </row>
        <row r="1323">
          <cell r="C1323">
            <v>12</v>
          </cell>
          <cell r="T1323" t="str">
            <v>Tamat SD/sederajat</v>
          </cell>
        </row>
        <row r="1324">
          <cell r="C1324">
            <v>12</v>
          </cell>
          <cell r="T1324" t="str">
            <v>Tamat SLTP/sederajat</v>
          </cell>
        </row>
        <row r="1325">
          <cell r="C1325">
            <v>12</v>
          </cell>
          <cell r="T1325" t="str">
            <v>Tamat SLTP/sederajat</v>
          </cell>
        </row>
        <row r="1326">
          <cell r="C1326">
            <v>12</v>
          </cell>
          <cell r="T1326" t="str">
            <v>Tamat SLTA/sederajat</v>
          </cell>
        </row>
        <row r="1327">
          <cell r="C1327">
            <v>12</v>
          </cell>
          <cell r="T1327" t="str">
            <v>Tamat SLTA/sederajat</v>
          </cell>
        </row>
        <row r="1328">
          <cell r="C1328">
            <v>12</v>
          </cell>
          <cell r="T1328" t="str">
            <v>Tamat SD/sederajat</v>
          </cell>
        </row>
        <row r="1329">
          <cell r="C1329">
            <v>12</v>
          </cell>
          <cell r="T1329" t="str">
            <v>Tamat SD/sederajat</v>
          </cell>
        </row>
        <row r="1330">
          <cell r="C1330">
            <v>12</v>
          </cell>
          <cell r="T1330" t="str">
            <v>Tamat SLTA/sederajat</v>
          </cell>
        </row>
        <row r="1331">
          <cell r="C1331">
            <v>12</v>
          </cell>
          <cell r="T1331" t="str">
            <v>Sedang SLTP/Sederajat</v>
          </cell>
        </row>
        <row r="1332">
          <cell r="C1332">
            <v>12</v>
          </cell>
          <cell r="T1332" t="str">
            <v>Tidak tamat SD/sederajat</v>
          </cell>
        </row>
        <row r="1333">
          <cell r="C1333">
            <v>12</v>
          </cell>
          <cell r="T1333" t="str">
            <v>Tamat SLTP/sederajat</v>
          </cell>
        </row>
        <row r="1334">
          <cell r="C1334">
            <v>12</v>
          </cell>
          <cell r="T1334" t="str">
            <v>Tamat SLTP/sederajat</v>
          </cell>
        </row>
        <row r="1335">
          <cell r="C1335">
            <v>12</v>
          </cell>
          <cell r="T1335" t="str">
            <v>Tamat S-1/sederajat</v>
          </cell>
        </row>
        <row r="1336">
          <cell r="C1336">
            <v>12</v>
          </cell>
          <cell r="T1336" t="str">
            <v>Sedang S-1/sederajat</v>
          </cell>
        </row>
        <row r="1337">
          <cell r="C1337">
            <v>12</v>
          </cell>
          <cell r="T1337" t="str">
            <v>Sedang TK/Kelompok Bermain</v>
          </cell>
        </row>
        <row r="1338">
          <cell r="C1338">
            <v>12</v>
          </cell>
          <cell r="T1338" t="str">
            <v>Tamat SLTP/sederajat</v>
          </cell>
        </row>
        <row r="1339">
          <cell r="C1339">
            <v>12</v>
          </cell>
          <cell r="T1339" t="str">
            <v>Tamat SLTP/sederajat</v>
          </cell>
        </row>
        <row r="1340">
          <cell r="C1340">
            <v>12</v>
          </cell>
          <cell r="T1340" t="str">
            <v>Sedang SLTP/Sederajat</v>
          </cell>
        </row>
        <row r="1341">
          <cell r="C1341">
            <v>12</v>
          </cell>
          <cell r="T1341" t="str">
            <v>Tamat SD/sederajat</v>
          </cell>
        </row>
        <row r="1342">
          <cell r="C1342">
            <v>12</v>
          </cell>
          <cell r="T1342" t="str">
            <v>Tamat SLTP/sederajat</v>
          </cell>
        </row>
        <row r="1343">
          <cell r="C1343">
            <v>12</v>
          </cell>
          <cell r="T1343" t="str">
            <v>Tamat SD/sederajat</v>
          </cell>
        </row>
        <row r="1344">
          <cell r="C1344">
            <v>12</v>
          </cell>
          <cell r="T1344" t="str">
            <v>Tamat SD/sederajat</v>
          </cell>
        </row>
        <row r="1345">
          <cell r="C1345">
            <v>12</v>
          </cell>
          <cell r="T1345" t="str">
            <v>Tamat SD/sederajat</v>
          </cell>
        </row>
        <row r="1346">
          <cell r="C1346">
            <v>12</v>
          </cell>
          <cell r="T1346" t="str">
            <v>Tamat SLTA/sederajat</v>
          </cell>
        </row>
        <row r="1347">
          <cell r="C1347">
            <v>12</v>
          </cell>
          <cell r="T1347" t="str">
            <v>Sedang SLTP/Sederajat</v>
          </cell>
        </row>
        <row r="1348">
          <cell r="C1348">
            <v>12</v>
          </cell>
          <cell r="T1348" t="str">
            <v>Tamat SD/sederajat</v>
          </cell>
        </row>
        <row r="1349">
          <cell r="C1349">
            <v>12</v>
          </cell>
          <cell r="T1349" t="str">
            <v>Tidak tamat SD/sederajat</v>
          </cell>
        </row>
        <row r="1350">
          <cell r="C1350">
            <v>12</v>
          </cell>
          <cell r="T1350" t="str">
            <v>Tamat SLTA/sederajat</v>
          </cell>
        </row>
        <row r="1351">
          <cell r="C1351">
            <v>12</v>
          </cell>
          <cell r="T1351" t="str">
            <v>Sedang SLTP/Sederajat</v>
          </cell>
        </row>
        <row r="1352">
          <cell r="C1352">
            <v>12</v>
          </cell>
          <cell r="T1352" t="str">
            <v>Sedang SLTP/Sederajat</v>
          </cell>
        </row>
        <row r="1353">
          <cell r="C1353">
            <v>12</v>
          </cell>
          <cell r="T1353" t="str">
            <v>Tidak tamat SD/sederajat</v>
          </cell>
        </row>
        <row r="1354">
          <cell r="C1354">
            <v>12</v>
          </cell>
          <cell r="T1354" t="str">
            <v>Tamat SLTP/sederajat</v>
          </cell>
        </row>
        <row r="1355">
          <cell r="C1355">
            <v>12</v>
          </cell>
          <cell r="T1355" t="str">
            <v>Tamat SLTA/sederajat</v>
          </cell>
        </row>
        <row r="1356">
          <cell r="C1356">
            <v>12</v>
          </cell>
          <cell r="T1356" t="str">
            <v>Sedang TK/Kelompok Bermain</v>
          </cell>
        </row>
        <row r="1357">
          <cell r="C1357">
            <v>12</v>
          </cell>
          <cell r="T1357" t="str">
            <v>Tamat SD/sederajat</v>
          </cell>
        </row>
        <row r="1358">
          <cell r="C1358">
            <v>12</v>
          </cell>
          <cell r="T1358" t="str">
            <v>Tamat SD/sederajat</v>
          </cell>
        </row>
        <row r="1359">
          <cell r="C1359">
            <v>12</v>
          </cell>
          <cell r="T1359" t="str">
            <v>Sedang SLTA/sederajat</v>
          </cell>
        </row>
        <row r="1360">
          <cell r="C1360">
            <v>12</v>
          </cell>
          <cell r="T1360" t="str">
            <v>Tamat SLTP/sederajat</v>
          </cell>
        </row>
        <row r="1361">
          <cell r="C1361">
            <v>12</v>
          </cell>
          <cell r="T1361" t="str">
            <v>Tamat SLTP/sederajat</v>
          </cell>
        </row>
        <row r="1362">
          <cell r="C1362">
            <v>12</v>
          </cell>
          <cell r="T1362" t="str">
            <v>Sedang SD/sederajat</v>
          </cell>
        </row>
        <row r="1363">
          <cell r="C1363">
            <v>12</v>
          </cell>
          <cell r="T1363" t="str">
            <v>Belum masuk TK/Kelompok Bermain</v>
          </cell>
        </row>
        <row r="1364">
          <cell r="C1364">
            <v>12</v>
          </cell>
          <cell r="T1364" t="str">
            <v>Tamat SLTP/sederajat</v>
          </cell>
        </row>
        <row r="1365">
          <cell r="C1365">
            <v>12</v>
          </cell>
          <cell r="T1365" t="str">
            <v>Tamat SD/sederajat</v>
          </cell>
        </row>
        <row r="1366">
          <cell r="C1366">
            <v>12</v>
          </cell>
          <cell r="T1366" t="str">
            <v>Sedang SD/sederajat</v>
          </cell>
        </row>
        <row r="1367">
          <cell r="C1367">
            <v>12</v>
          </cell>
          <cell r="T1367" t="str">
            <v>Tamat SLTP/sederajat</v>
          </cell>
        </row>
        <row r="1368">
          <cell r="C1368">
            <v>12</v>
          </cell>
          <cell r="T1368" t="str">
            <v>Tidak tamat SD/sederajat</v>
          </cell>
        </row>
        <row r="1369">
          <cell r="C1369">
            <v>12</v>
          </cell>
          <cell r="T1369" t="str">
            <v>Tamat SLTP/sederajat</v>
          </cell>
        </row>
        <row r="1370">
          <cell r="C1370">
            <v>12</v>
          </cell>
          <cell r="T1370" t="str">
            <v>Tamat SLTA/sederajat</v>
          </cell>
        </row>
        <row r="1371">
          <cell r="C1371">
            <v>12</v>
          </cell>
          <cell r="T1371" t="str">
            <v>Sedang SLTP/Sederajat</v>
          </cell>
        </row>
        <row r="1372">
          <cell r="C1372">
            <v>12</v>
          </cell>
          <cell r="T1372" t="str">
            <v>Tamat SLTA/sederajat</v>
          </cell>
        </row>
        <row r="1373">
          <cell r="C1373">
            <v>12</v>
          </cell>
          <cell r="T1373" t="str">
            <v>Tamat D-3/sederajat</v>
          </cell>
        </row>
        <row r="1374">
          <cell r="C1374">
            <v>12</v>
          </cell>
          <cell r="T1374" t="str">
            <v>Sedang TK/Kelompok Bermain</v>
          </cell>
        </row>
        <row r="1375">
          <cell r="C1375">
            <v>12</v>
          </cell>
          <cell r="T1375" t="str">
            <v>Tamat SLTP/sederajat</v>
          </cell>
        </row>
        <row r="1376">
          <cell r="C1376">
            <v>12</v>
          </cell>
          <cell r="T1376" t="str">
            <v>Tamat SLTP/sederajat</v>
          </cell>
        </row>
        <row r="1377">
          <cell r="C1377">
            <v>12</v>
          </cell>
          <cell r="T1377" t="str">
            <v>Tamat SLTP/sederajat</v>
          </cell>
        </row>
        <row r="1378">
          <cell r="C1378">
            <v>12</v>
          </cell>
          <cell r="T1378" t="str">
            <v>Belum masuk TK/Kelompok Bermain</v>
          </cell>
        </row>
        <row r="1379">
          <cell r="C1379">
            <v>12</v>
          </cell>
          <cell r="T1379" t="str">
            <v>Tidak tamat SD/sederajat</v>
          </cell>
        </row>
        <row r="1380">
          <cell r="C1380">
            <v>12</v>
          </cell>
          <cell r="T1380" t="str">
            <v>Tamat SLTP/sederajat</v>
          </cell>
        </row>
        <row r="1381">
          <cell r="C1381">
            <v>12</v>
          </cell>
          <cell r="T1381" t="str">
            <v>Sedang SD/sederajat</v>
          </cell>
        </row>
        <row r="1382">
          <cell r="C1382">
            <v>12</v>
          </cell>
          <cell r="T1382" t="str">
            <v>Sedang SLTP/Sederajat</v>
          </cell>
        </row>
        <row r="1383">
          <cell r="C1383">
            <v>12</v>
          </cell>
          <cell r="T1383" t="str">
            <v>Tamat SD/sederajat</v>
          </cell>
        </row>
        <row r="1384">
          <cell r="C1384">
            <v>12</v>
          </cell>
          <cell r="T1384" t="str">
            <v>Tamat SLTP/sederajat</v>
          </cell>
        </row>
        <row r="1385">
          <cell r="C1385">
            <v>12</v>
          </cell>
          <cell r="T1385" t="str">
            <v>Tamat SD/sederajat</v>
          </cell>
        </row>
        <row r="1386">
          <cell r="C1386">
            <v>12</v>
          </cell>
          <cell r="T1386" t="str">
            <v>Tamat SLTA/sederajat</v>
          </cell>
        </row>
        <row r="1387">
          <cell r="C1387">
            <v>12</v>
          </cell>
          <cell r="T1387" t="str">
            <v>Sedang SD/sederajat</v>
          </cell>
        </row>
        <row r="1388">
          <cell r="C1388">
            <v>12</v>
          </cell>
          <cell r="T1388" t="str">
            <v>Tamat SD/sederajat</v>
          </cell>
        </row>
        <row r="1389">
          <cell r="C1389">
            <v>12</v>
          </cell>
          <cell r="T1389" t="str">
            <v>Tamat SD/sederajat</v>
          </cell>
        </row>
        <row r="1390">
          <cell r="C1390">
            <v>12</v>
          </cell>
          <cell r="T1390" t="str">
            <v>Tamat SLTA/sederajat</v>
          </cell>
        </row>
        <row r="1391">
          <cell r="C1391">
            <v>12</v>
          </cell>
          <cell r="T1391" t="str">
            <v>Sedang SLTA/sederajat</v>
          </cell>
        </row>
        <row r="1392">
          <cell r="C1392">
            <v>12</v>
          </cell>
          <cell r="T1392" t="str">
            <v>Tamat SLTP/sederajat</v>
          </cell>
        </row>
        <row r="1393">
          <cell r="C1393">
            <v>12</v>
          </cell>
          <cell r="T1393" t="str">
            <v>Tamat SD/sederajat</v>
          </cell>
        </row>
        <row r="1394">
          <cell r="C1394">
            <v>12</v>
          </cell>
          <cell r="T1394" t="str">
            <v>Tamat SLTA/sederajat</v>
          </cell>
        </row>
        <row r="1395">
          <cell r="C1395">
            <v>12</v>
          </cell>
          <cell r="T1395" t="str">
            <v>Sedang SLTA/sederajat</v>
          </cell>
        </row>
        <row r="1396">
          <cell r="C1396">
            <v>12</v>
          </cell>
          <cell r="T1396" t="str">
            <v>Tamat SLTA/sederajat</v>
          </cell>
        </row>
        <row r="1397">
          <cell r="C1397">
            <v>12</v>
          </cell>
          <cell r="T1397" t="str">
            <v>Tidak tamat SD/sederajat</v>
          </cell>
        </row>
        <row r="1398">
          <cell r="C1398">
            <v>12</v>
          </cell>
          <cell r="T1398" t="str">
            <v>Tamat SD/sederajat</v>
          </cell>
        </row>
        <row r="1399">
          <cell r="C1399">
            <v>12</v>
          </cell>
          <cell r="T1399" t="str">
            <v>Tamat SLTP/sederajat</v>
          </cell>
        </row>
        <row r="1400">
          <cell r="C1400">
            <v>12</v>
          </cell>
          <cell r="T1400" t="str">
            <v>Tamat SLTA/sederajat</v>
          </cell>
        </row>
        <row r="1401">
          <cell r="C1401">
            <v>12</v>
          </cell>
          <cell r="T1401" t="str">
            <v>Tamat SLTP/sederajat</v>
          </cell>
        </row>
        <row r="1402">
          <cell r="C1402">
            <v>12</v>
          </cell>
          <cell r="T1402" t="str">
            <v>Tidak tamat SD/sederajat</v>
          </cell>
        </row>
        <row r="1403">
          <cell r="C1403">
            <v>12</v>
          </cell>
          <cell r="T1403" t="str">
            <v>Tamat SLTA/sederajat</v>
          </cell>
        </row>
        <row r="1404">
          <cell r="C1404">
            <v>12</v>
          </cell>
          <cell r="T1404" t="str">
            <v>Tamat SLTA/sederajat</v>
          </cell>
        </row>
        <row r="1405">
          <cell r="C1405">
            <v>12</v>
          </cell>
          <cell r="T1405" t="str">
            <v>Tamat D-3/sederajat</v>
          </cell>
        </row>
        <row r="1406">
          <cell r="C1406">
            <v>12</v>
          </cell>
          <cell r="T1406" t="str">
            <v>Sedang SD/sederajat</v>
          </cell>
        </row>
        <row r="1407">
          <cell r="C1407">
            <v>12</v>
          </cell>
          <cell r="T1407" t="str">
            <v>Tamat SLTP/sederajat</v>
          </cell>
        </row>
        <row r="1408">
          <cell r="C1408">
            <v>12</v>
          </cell>
          <cell r="T1408" t="str">
            <v>Tamat SLTA/sederajat</v>
          </cell>
        </row>
        <row r="1409">
          <cell r="C1409">
            <v>12</v>
          </cell>
          <cell r="T1409" t="str">
            <v>Belum masuk TK/Kelompok Bermain</v>
          </cell>
        </row>
        <row r="1410">
          <cell r="C1410">
            <v>12</v>
          </cell>
          <cell r="T1410" t="str">
            <v>Tamat SD/sederajat</v>
          </cell>
        </row>
        <row r="1411">
          <cell r="C1411">
            <v>12</v>
          </cell>
          <cell r="T1411" t="str">
            <v>Tamat SLTA/sederajat</v>
          </cell>
        </row>
        <row r="1412">
          <cell r="C1412">
            <v>12</v>
          </cell>
          <cell r="T1412" t="str">
            <v>Tamat SLTA/sederajat</v>
          </cell>
        </row>
        <row r="1413">
          <cell r="C1413">
            <v>12</v>
          </cell>
          <cell r="T1413" t="str">
            <v>Tamat SLTP/sederajat</v>
          </cell>
        </row>
        <row r="1414">
          <cell r="C1414">
            <v>12</v>
          </cell>
          <cell r="T1414" t="str">
            <v>Tamat SLTP/sederajat</v>
          </cell>
        </row>
        <row r="1415">
          <cell r="C1415">
            <v>12</v>
          </cell>
          <cell r="T1415" t="str">
            <v>Sedang SD/sederajat</v>
          </cell>
        </row>
        <row r="1416">
          <cell r="C1416">
            <v>12</v>
          </cell>
          <cell r="T1416" t="str">
            <v>Sedang SD/sederajat</v>
          </cell>
        </row>
        <row r="1417">
          <cell r="C1417">
            <v>12</v>
          </cell>
          <cell r="T1417" t="str">
            <v>Tidak tamat SD/sederajat</v>
          </cell>
        </row>
        <row r="1418">
          <cell r="C1418">
            <v>12</v>
          </cell>
          <cell r="T1418" t="str">
            <v>Tidak tamat SD/sederajat</v>
          </cell>
        </row>
        <row r="1419">
          <cell r="C1419">
            <v>12</v>
          </cell>
          <cell r="T1419" t="str">
            <v>Tamat SD/sederajat</v>
          </cell>
        </row>
        <row r="1420">
          <cell r="C1420">
            <v>12</v>
          </cell>
          <cell r="T1420" t="str">
            <v>Tamat SD/sederajat</v>
          </cell>
        </row>
        <row r="1421">
          <cell r="C1421">
            <v>12</v>
          </cell>
          <cell r="T1421" t="str">
            <v>Sedang SD/sederajat</v>
          </cell>
        </row>
        <row r="1422">
          <cell r="C1422">
            <v>12</v>
          </cell>
          <cell r="T1422" t="str">
            <v>Tamat SLTP/sederajat</v>
          </cell>
        </row>
        <row r="1423">
          <cell r="C1423">
            <v>12</v>
          </cell>
          <cell r="T1423" t="str">
            <v>Tamat SLTA/sederajat</v>
          </cell>
        </row>
        <row r="1424">
          <cell r="C1424">
            <v>12</v>
          </cell>
          <cell r="T1424" t="str">
            <v>Tamat SLTP/sederajat</v>
          </cell>
        </row>
        <row r="1425">
          <cell r="C1425">
            <v>12</v>
          </cell>
          <cell r="T1425" t="str">
            <v>Tamat SLTA/sederajat</v>
          </cell>
        </row>
        <row r="1426">
          <cell r="C1426">
            <v>12</v>
          </cell>
          <cell r="T1426" t="str">
            <v>Sedang SLTA/sederajat</v>
          </cell>
        </row>
        <row r="1427">
          <cell r="C1427">
            <v>12</v>
          </cell>
          <cell r="T1427" t="str">
            <v>Sedang SD/sederajat</v>
          </cell>
        </row>
        <row r="1428">
          <cell r="C1428">
            <v>12</v>
          </cell>
          <cell r="T1428" t="str">
            <v>Tidak tamat SD/sederajat</v>
          </cell>
        </row>
        <row r="1429">
          <cell r="C1429">
            <v>13</v>
          </cell>
          <cell r="T1429" t="str">
            <v>Tamat SLTP/sederajat</v>
          </cell>
        </row>
        <row r="1430">
          <cell r="C1430">
            <v>13</v>
          </cell>
          <cell r="T1430" t="str">
            <v>Tamat SLTP/sederajat</v>
          </cell>
        </row>
        <row r="1431">
          <cell r="C1431">
            <v>13</v>
          </cell>
          <cell r="T1431" t="str">
            <v>Sedang SD/sederajat</v>
          </cell>
        </row>
        <row r="1432">
          <cell r="C1432">
            <v>13</v>
          </cell>
          <cell r="T1432" t="str">
            <v>Belum masuk TK/Kelompok Bermain</v>
          </cell>
        </row>
        <row r="1433">
          <cell r="C1433">
            <v>13</v>
          </cell>
          <cell r="T1433" t="str">
            <v>Tamat SLTA/sederajat</v>
          </cell>
        </row>
        <row r="1434">
          <cell r="C1434">
            <v>13</v>
          </cell>
          <cell r="T1434" t="str">
            <v>Tamat SLTA/sederajat</v>
          </cell>
        </row>
        <row r="1435">
          <cell r="C1435">
            <v>13</v>
          </cell>
          <cell r="T1435" t="str">
            <v>Tidak tamat SD/sederajat</v>
          </cell>
        </row>
        <row r="1436">
          <cell r="C1436">
            <v>13</v>
          </cell>
          <cell r="T1436" t="str">
            <v>Tamat SLTA/sederajat</v>
          </cell>
        </row>
        <row r="1437">
          <cell r="C1437">
            <v>13</v>
          </cell>
          <cell r="T1437" t="str">
            <v>Belum masuk TK/Kelompok Bermain</v>
          </cell>
        </row>
        <row r="1438">
          <cell r="C1438">
            <v>13</v>
          </cell>
          <cell r="T1438" t="str">
            <v>Tidak pernah sekolah</v>
          </cell>
        </row>
        <row r="1439">
          <cell r="C1439">
            <v>13</v>
          </cell>
          <cell r="T1439" t="str">
            <v>Tidak tamat SD/sederajat</v>
          </cell>
        </row>
        <row r="1440">
          <cell r="C1440">
            <v>13</v>
          </cell>
          <cell r="T1440" t="str">
            <v>Tamat SLTA/sederajat</v>
          </cell>
        </row>
        <row r="1441">
          <cell r="C1441">
            <v>13</v>
          </cell>
          <cell r="T1441" t="str">
            <v>Tamat SLTA/sederajat</v>
          </cell>
        </row>
        <row r="1442">
          <cell r="C1442">
            <v>13</v>
          </cell>
          <cell r="T1442" t="str">
            <v>Tamat SLTA/sederajat</v>
          </cell>
        </row>
        <row r="1443">
          <cell r="C1443">
            <v>13</v>
          </cell>
          <cell r="T1443" t="str">
            <v>Tamat SLTP/sederajat</v>
          </cell>
        </row>
        <row r="1444">
          <cell r="C1444">
            <v>13</v>
          </cell>
          <cell r="T1444" t="str">
            <v>Tamat SLTA/sederajat</v>
          </cell>
        </row>
        <row r="1445">
          <cell r="C1445">
            <v>13</v>
          </cell>
          <cell r="T1445" t="str">
            <v>Tamat SD/sederajat</v>
          </cell>
        </row>
        <row r="1446">
          <cell r="C1446">
            <v>13</v>
          </cell>
          <cell r="T1446" t="str">
            <v>Tamat SLTP/sederajat</v>
          </cell>
        </row>
        <row r="1447">
          <cell r="C1447">
            <v>13</v>
          </cell>
          <cell r="T1447" t="str">
            <v>Tamat SLTP/sederajat</v>
          </cell>
        </row>
        <row r="1448">
          <cell r="C1448">
            <v>13</v>
          </cell>
          <cell r="T1448" t="str">
            <v>Tamat SLTP/sederajat</v>
          </cell>
        </row>
        <row r="1449">
          <cell r="C1449">
            <v>13</v>
          </cell>
          <cell r="T1449" t="str">
            <v>Sedang SD/sederajat</v>
          </cell>
        </row>
        <row r="1450">
          <cell r="C1450">
            <v>13</v>
          </cell>
          <cell r="T1450" t="str">
            <v>Tamat SD/sederajat</v>
          </cell>
        </row>
        <row r="1451">
          <cell r="C1451">
            <v>13</v>
          </cell>
          <cell r="T1451" t="str">
            <v>Tamat SD/sederajat</v>
          </cell>
        </row>
        <row r="1452">
          <cell r="C1452">
            <v>13</v>
          </cell>
          <cell r="T1452" t="str">
            <v>Sedang SLTP/Sederajat</v>
          </cell>
        </row>
        <row r="1453">
          <cell r="C1453">
            <v>13</v>
          </cell>
          <cell r="T1453" t="str">
            <v>Tamat SLTP/sederajat</v>
          </cell>
        </row>
        <row r="1454">
          <cell r="C1454">
            <v>13</v>
          </cell>
          <cell r="T1454" t="str">
            <v>Tamat SLTP/sederajat</v>
          </cell>
        </row>
        <row r="1455">
          <cell r="C1455">
            <v>13</v>
          </cell>
          <cell r="T1455" t="str">
            <v>Sedang S-1/sederajat</v>
          </cell>
        </row>
        <row r="1456">
          <cell r="C1456">
            <v>13</v>
          </cell>
          <cell r="T1456" t="str">
            <v>Tamat SLTA/sederajat</v>
          </cell>
        </row>
        <row r="1457">
          <cell r="C1457">
            <v>13</v>
          </cell>
          <cell r="T1457" t="str">
            <v>Tamat SLTA/sederajat</v>
          </cell>
        </row>
        <row r="1458">
          <cell r="C1458">
            <v>13</v>
          </cell>
          <cell r="T1458" t="str">
            <v>Sedang TK/Kelompok Bermain</v>
          </cell>
        </row>
        <row r="1459">
          <cell r="C1459">
            <v>13</v>
          </cell>
          <cell r="T1459" t="str">
            <v>Tamat SLTA/sederajat</v>
          </cell>
        </row>
        <row r="1460">
          <cell r="C1460">
            <v>13</v>
          </cell>
          <cell r="T1460" t="str">
            <v>Tamat SLTP/sederajat</v>
          </cell>
        </row>
        <row r="1461">
          <cell r="C1461">
            <v>13</v>
          </cell>
          <cell r="T1461" t="str">
            <v>Tamat S-1/sederajat</v>
          </cell>
        </row>
        <row r="1462">
          <cell r="C1462">
            <v>13</v>
          </cell>
          <cell r="T1462" t="str">
            <v>Sedang SLTP/Sederajat</v>
          </cell>
        </row>
        <row r="1463">
          <cell r="C1463">
            <v>13</v>
          </cell>
          <cell r="T1463" t="str">
            <v>Sedang S-1/sederajat</v>
          </cell>
        </row>
        <row r="1464">
          <cell r="C1464">
            <v>13</v>
          </cell>
          <cell r="T1464" t="str">
            <v>Tidak tamat SD/sederajat</v>
          </cell>
        </row>
        <row r="1465">
          <cell r="C1465">
            <v>13</v>
          </cell>
          <cell r="T1465" t="str">
            <v>Tidak pernah sekolah</v>
          </cell>
        </row>
        <row r="1466">
          <cell r="C1466">
            <v>13</v>
          </cell>
          <cell r="T1466" t="str">
            <v>Tamat SLTP/sederajat</v>
          </cell>
        </row>
        <row r="1467">
          <cell r="C1467">
            <v>13</v>
          </cell>
          <cell r="T1467" t="str">
            <v>Tamat SLTP/sederajat</v>
          </cell>
        </row>
        <row r="1468">
          <cell r="C1468">
            <v>13</v>
          </cell>
          <cell r="T1468" t="str">
            <v>Tamat SLTA/sederajat</v>
          </cell>
        </row>
        <row r="1469">
          <cell r="C1469">
            <v>13</v>
          </cell>
          <cell r="T1469" t="str">
            <v>Sedang SD/sederajat</v>
          </cell>
        </row>
        <row r="1470">
          <cell r="C1470">
            <v>13</v>
          </cell>
          <cell r="T1470" t="str">
            <v>Tamat SLTP/sederajat</v>
          </cell>
        </row>
        <row r="1471">
          <cell r="C1471">
            <v>13</v>
          </cell>
          <cell r="T1471" t="str">
            <v>Tamat SLTP/sederajat</v>
          </cell>
        </row>
        <row r="1472">
          <cell r="C1472">
            <v>13</v>
          </cell>
          <cell r="T1472" t="str">
            <v>Tamat SLTA/sederajat</v>
          </cell>
        </row>
        <row r="1473">
          <cell r="C1473">
            <v>13</v>
          </cell>
          <cell r="T1473" t="str">
            <v>Sedang TK/Kelompok Bermain</v>
          </cell>
        </row>
        <row r="1474">
          <cell r="C1474">
            <v>13</v>
          </cell>
          <cell r="T1474" t="str">
            <v>Tamat SD/sederajat</v>
          </cell>
        </row>
        <row r="1475">
          <cell r="C1475">
            <v>13</v>
          </cell>
          <cell r="T1475" t="str">
            <v>Tamat SD/sederajat</v>
          </cell>
        </row>
        <row r="1476">
          <cell r="C1476">
            <v>13</v>
          </cell>
          <cell r="T1476" t="str">
            <v>Sedang SLTA/sederajat</v>
          </cell>
        </row>
        <row r="1477">
          <cell r="C1477">
            <v>14</v>
          </cell>
          <cell r="T1477" t="str">
            <v>Tamat SLTA/sederajat</v>
          </cell>
        </row>
        <row r="1478">
          <cell r="C1478">
            <v>14</v>
          </cell>
          <cell r="T1478" t="str">
            <v>Tamat SLTA/sederajat</v>
          </cell>
        </row>
        <row r="1479">
          <cell r="C1479">
            <v>14</v>
          </cell>
          <cell r="T1479" t="str">
            <v>Sedang SLTA/sederajat</v>
          </cell>
        </row>
        <row r="1480">
          <cell r="C1480">
            <v>14</v>
          </cell>
          <cell r="T1480" t="str">
            <v>Sedang SLTP/Sederajat</v>
          </cell>
        </row>
        <row r="1481">
          <cell r="C1481">
            <v>14</v>
          </cell>
          <cell r="T1481" t="str">
            <v>Tidak tamat SD/sederajat</v>
          </cell>
        </row>
        <row r="1482">
          <cell r="C1482">
            <v>14</v>
          </cell>
          <cell r="T1482" t="str">
            <v>Tamat SLTA/sederajat</v>
          </cell>
        </row>
        <row r="1483">
          <cell r="C1483">
            <v>14</v>
          </cell>
          <cell r="T1483" t="str">
            <v>Tamat SLTP/sederajat</v>
          </cell>
        </row>
        <row r="1484">
          <cell r="C1484">
            <v>14</v>
          </cell>
          <cell r="T1484" t="str">
            <v>Tamat SLTP/sederajat</v>
          </cell>
        </row>
        <row r="1485">
          <cell r="C1485">
            <v>14</v>
          </cell>
          <cell r="T1485" t="str">
            <v>Tamat SLTP/sederajat</v>
          </cell>
        </row>
        <row r="1486">
          <cell r="C1486">
            <v>14</v>
          </cell>
          <cell r="T1486" t="str">
            <v>Sedang SLTA/sederajat</v>
          </cell>
        </row>
        <row r="1487">
          <cell r="C1487">
            <v>14</v>
          </cell>
          <cell r="T1487" t="str">
            <v>Sedang TK/Kelompok Bermain</v>
          </cell>
        </row>
        <row r="1488">
          <cell r="C1488">
            <v>14</v>
          </cell>
          <cell r="T1488" t="str">
            <v>Tidak tamat SD/sederajat</v>
          </cell>
        </row>
        <row r="1489">
          <cell r="C1489">
            <v>14</v>
          </cell>
          <cell r="T1489" t="str">
            <v>Tamat SD/sederajat</v>
          </cell>
        </row>
        <row r="1490">
          <cell r="C1490">
            <v>14</v>
          </cell>
          <cell r="T1490" t="str">
            <v>Sedang SD/sederajat</v>
          </cell>
        </row>
        <row r="1491">
          <cell r="C1491">
            <v>14</v>
          </cell>
          <cell r="T1491" t="str">
            <v>Sedang SD/sederajat</v>
          </cell>
        </row>
        <row r="1492">
          <cell r="C1492">
            <v>14</v>
          </cell>
          <cell r="T1492" t="str">
            <v>Tamat SLTP/sederajat</v>
          </cell>
        </row>
        <row r="1493">
          <cell r="C1493">
            <v>14</v>
          </cell>
          <cell r="T1493" t="str">
            <v>Tamat SD/sederajat</v>
          </cell>
        </row>
        <row r="1494">
          <cell r="C1494">
            <v>14</v>
          </cell>
          <cell r="T1494" t="str">
            <v>Sedang SD/sederajat</v>
          </cell>
        </row>
        <row r="1495">
          <cell r="C1495">
            <v>14</v>
          </cell>
          <cell r="T1495" t="str">
            <v>Tamat SD/sederajat</v>
          </cell>
        </row>
        <row r="1496">
          <cell r="C1496">
            <v>14</v>
          </cell>
          <cell r="T1496" t="str">
            <v>Tamat SLTP/sederajat</v>
          </cell>
        </row>
        <row r="1497">
          <cell r="C1497">
            <v>14</v>
          </cell>
          <cell r="T1497" t="str">
            <v>Sedang SD/sederajat</v>
          </cell>
        </row>
        <row r="1498">
          <cell r="C1498">
            <v>14</v>
          </cell>
          <cell r="T1498" t="str">
            <v>Belum masuk TK/Kelompok Bermain</v>
          </cell>
        </row>
        <row r="1499">
          <cell r="C1499">
            <v>15</v>
          </cell>
          <cell r="T1499" t="str">
            <v>Tamat SLTA/sederajat</v>
          </cell>
        </row>
        <row r="1500">
          <cell r="C1500">
            <v>15</v>
          </cell>
          <cell r="T1500" t="str">
            <v>Tamat SLTA/sederajat</v>
          </cell>
        </row>
        <row r="1501">
          <cell r="C1501">
            <v>15</v>
          </cell>
          <cell r="T1501" t="str">
            <v>Tamat SLTP/sederajat</v>
          </cell>
        </row>
        <row r="1502">
          <cell r="C1502">
            <v>15</v>
          </cell>
          <cell r="T1502" t="str">
            <v>Tamat SLTA/sederajat</v>
          </cell>
        </row>
        <row r="1503">
          <cell r="C1503">
            <v>15</v>
          </cell>
          <cell r="T1503" t="str">
            <v>Belum masuk TK/Kelompok Bermain</v>
          </cell>
        </row>
        <row r="1504">
          <cell r="C1504">
            <v>15</v>
          </cell>
          <cell r="T1504" t="str">
            <v>Tamat SLTP/sederajat</v>
          </cell>
        </row>
        <row r="1505">
          <cell r="C1505">
            <v>15</v>
          </cell>
          <cell r="T1505" t="str">
            <v>Tamat SD/sederajat</v>
          </cell>
        </row>
        <row r="1506">
          <cell r="C1506">
            <v>15</v>
          </cell>
          <cell r="T1506" t="str">
            <v>Sedang SD/sederajat</v>
          </cell>
        </row>
        <row r="1507">
          <cell r="C1507">
            <v>15</v>
          </cell>
          <cell r="T1507" t="str">
            <v>Tamat SD/sederajat</v>
          </cell>
        </row>
        <row r="1508">
          <cell r="C1508">
            <v>15</v>
          </cell>
          <cell r="T1508" t="str">
            <v>Tamat SD/sederajat</v>
          </cell>
        </row>
        <row r="1509">
          <cell r="C1509">
            <v>15</v>
          </cell>
          <cell r="T1509" t="str">
            <v>Sedang SLTP/Sederajat</v>
          </cell>
        </row>
        <row r="1510">
          <cell r="C1510">
            <v>15</v>
          </cell>
          <cell r="T1510" t="str">
            <v>Tamat SLTA/sederajat</v>
          </cell>
        </row>
        <row r="1511">
          <cell r="C1511">
            <v>15</v>
          </cell>
          <cell r="T1511" t="str">
            <v>Tidak tamat SD/sederajat</v>
          </cell>
        </row>
        <row r="1512">
          <cell r="C1512">
            <v>15</v>
          </cell>
          <cell r="T1512" t="str">
            <v>Tamat SD/sederajat</v>
          </cell>
        </row>
        <row r="1513">
          <cell r="C1513">
            <v>15</v>
          </cell>
          <cell r="T1513" t="str">
            <v>Tamat SLTP/sederajat</v>
          </cell>
        </row>
        <row r="1514">
          <cell r="C1514">
            <v>15</v>
          </cell>
          <cell r="T1514" t="str">
            <v>Sedang S-1/sederajat</v>
          </cell>
        </row>
        <row r="1515">
          <cell r="C1515">
            <v>15</v>
          </cell>
          <cell r="T1515" t="str">
            <v>Tidak tamat SD/sederajat</v>
          </cell>
        </row>
        <row r="1516">
          <cell r="C1516">
            <v>15</v>
          </cell>
          <cell r="T1516" t="str">
            <v>Tidak tamat SD/sederajat</v>
          </cell>
        </row>
        <row r="1517">
          <cell r="C1517">
            <v>15</v>
          </cell>
          <cell r="T1517" t="str">
            <v>Tamat SLTP/sederajat</v>
          </cell>
        </row>
        <row r="1518">
          <cell r="C1518">
            <v>15</v>
          </cell>
          <cell r="T1518" t="str">
            <v>Sedang SLTP/Sederajat</v>
          </cell>
        </row>
        <row r="1519">
          <cell r="C1519">
            <v>16</v>
          </cell>
          <cell r="T1519" t="str">
            <v>Tamat SLTA/sederajat</v>
          </cell>
        </row>
        <row r="1520">
          <cell r="C1520">
            <v>16</v>
          </cell>
          <cell r="T1520" t="str">
            <v>Tamat SLTA/sederajat</v>
          </cell>
        </row>
        <row r="1521">
          <cell r="C1521">
            <v>16</v>
          </cell>
          <cell r="T1521" t="str">
            <v>Belum masuk TK/Kelompok Bermain</v>
          </cell>
        </row>
        <row r="1522">
          <cell r="C1522">
            <v>16</v>
          </cell>
          <cell r="T1522" t="str">
            <v>Tamat SLTP/sederajat</v>
          </cell>
        </row>
        <row r="1523">
          <cell r="C1523">
            <v>16</v>
          </cell>
          <cell r="T1523" t="str">
            <v>Tamat SD/sederajat</v>
          </cell>
        </row>
        <row r="1524">
          <cell r="C1524">
            <v>16</v>
          </cell>
          <cell r="T1524" t="str">
            <v>Sedang SLTP/Sederajat</v>
          </cell>
        </row>
        <row r="1525">
          <cell r="C1525">
            <v>16</v>
          </cell>
          <cell r="T1525" t="str">
            <v>Sedang SLTP/Sederajat</v>
          </cell>
        </row>
        <row r="1526">
          <cell r="C1526">
            <v>16</v>
          </cell>
          <cell r="T1526" t="str">
            <v>Tamat SLTP/sederajat</v>
          </cell>
        </row>
        <row r="1527">
          <cell r="C1527">
            <v>16</v>
          </cell>
          <cell r="T1527" t="str">
            <v>Tamat SLTP/sederajat</v>
          </cell>
        </row>
        <row r="1528">
          <cell r="C1528">
            <v>16</v>
          </cell>
          <cell r="T1528" t="str">
            <v>Belum masuk TK/Kelompok Bermain</v>
          </cell>
        </row>
        <row r="1529">
          <cell r="C1529">
            <v>16</v>
          </cell>
          <cell r="T1529" t="str">
            <v>Tamat SD/sederajat</v>
          </cell>
        </row>
        <row r="1530">
          <cell r="C1530">
            <v>16</v>
          </cell>
          <cell r="T1530" t="str">
            <v>Tamat SD/sederajat</v>
          </cell>
        </row>
        <row r="1531">
          <cell r="C1531">
            <v>16</v>
          </cell>
          <cell r="T1531" t="str">
            <v>Sedang SD/sederajat</v>
          </cell>
        </row>
        <row r="1532">
          <cell r="C1532">
            <v>16</v>
          </cell>
          <cell r="T1532" t="str">
            <v>Tamat SD/sederajat</v>
          </cell>
        </row>
        <row r="1533">
          <cell r="C1533">
            <v>16</v>
          </cell>
          <cell r="T1533" t="str">
            <v>Tamat SLTA/sederajat</v>
          </cell>
        </row>
        <row r="1534">
          <cell r="C1534">
            <v>16</v>
          </cell>
          <cell r="T1534" t="str">
            <v>Belum masuk TK/Kelompok Bermain</v>
          </cell>
        </row>
        <row r="1535">
          <cell r="C1535">
            <v>16</v>
          </cell>
          <cell r="T1535" t="str">
            <v>Tidak tamat SD/sederajat</v>
          </cell>
        </row>
        <row r="1536">
          <cell r="C1536">
            <v>16</v>
          </cell>
          <cell r="T1536" t="str">
            <v>Tamat SLTP/sederajat</v>
          </cell>
        </row>
        <row r="1537">
          <cell r="C1537">
            <v>16</v>
          </cell>
          <cell r="T1537" t="str">
            <v>Tamat SLTP/sederajat</v>
          </cell>
        </row>
        <row r="1538">
          <cell r="C1538">
            <v>16</v>
          </cell>
          <cell r="T1538" t="str">
            <v>Tamat SLTP/sederajat</v>
          </cell>
        </row>
        <row r="1539">
          <cell r="C1539">
            <v>16</v>
          </cell>
          <cell r="T1539" t="str">
            <v>Tamat SLTP/sederajat</v>
          </cell>
        </row>
        <row r="1540">
          <cell r="C1540">
            <v>16</v>
          </cell>
          <cell r="T1540" t="str">
            <v>Sedang SLTP/Sederajat</v>
          </cell>
        </row>
        <row r="1541">
          <cell r="C1541">
            <v>16</v>
          </cell>
          <cell r="T1541" t="str">
            <v>Tamat SLTA/sederajat</v>
          </cell>
        </row>
        <row r="1542">
          <cell r="C1542">
            <v>16</v>
          </cell>
          <cell r="T1542" t="str">
            <v>Tamat SLTP/sederajat</v>
          </cell>
        </row>
        <row r="1543">
          <cell r="C1543">
            <v>16</v>
          </cell>
          <cell r="T1543" t="str">
            <v>Belum masuk TK/Kelompok Bermain</v>
          </cell>
        </row>
        <row r="1544">
          <cell r="C1544">
            <v>16</v>
          </cell>
          <cell r="T1544" t="str">
            <v>Tamat SD/sederajat</v>
          </cell>
        </row>
        <row r="1545">
          <cell r="C1545">
            <v>16</v>
          </cell>
          <cell r="T1545" t="str">
            <v>Tamat SLTP/sederajat</v>
          </cell>
        </row>
        <row r="1546">
          <cell r="C1546">
            <v>16</v>
          </cell>
          <cell r="T1546" t="str">
            <v>Sedang SLTA/sederajat</v>
          </cell>
        </row>
        <row r="1547">
          <cell r="C1547">
            <v>16</v>
          </cell>
          <cell r="T1547" t="str">
            <v>Tidak tamat SD/sederajat</v>
          </cell>
        </row>
        <row r="1548">
          <cell r="C1548">
            <v>16</v>
          </cell>
          <cell r="T1548" t="str">
            <v>Tamat SD/sederajat</v>
          </cell>
        </row>
        <row r="1549">
          <cell r="C1549">
            <v>16</v>
          </cell>
          <cell r="T1549" t="str">
            <v>Tamat SD/sederajat</v>
          </cell>
        </row>
        <row r="1550">
          <cell r="C1550">
            <v>16</v>
          </cell>
          <cell r="T1550" t="str">
            <v>Tamat SLTP/sederajat</v>
          </cell>
        </row>
        <row r="1551">
          <cell r="C1551">
            <v>16</v>
          </cell>
          <cell r="T1551" t="str">
            <v>Tamat SD/sederajat</v>
          </cell>
        </row>
        <row r="1552">
          <cell r="C1552">
            <v>16</v>
          </cell>
          <cell r="T1552" t="str">
            <v>Tamat SD/sederajat</v>
          </cell>
        </row>
        <row r="1553">
          <cell r="C1553">
            <v>16</v>
          </cell>
          <cell r="T1553" t="str">
            <v>Tidak tamat SD/sederajat</v>
          </cell>
        </row>
        <row r="1554">
          <cell r="C1554">
            <v>16</v>
          </cell>
          <cell r="T1554" t="str">
            <v>Tidak tamat SD/sederajat</v>
          </cell>
        </row>
        <row r="1555">
          <cell r="C1555">
            <v>16</v>
          </cell>
          <cell r="T1555" t="str">
            <v>Tamat SD/sederajat</v>
          </cell>
        </row>
        <row r="1556">
          <cell r="C1556">
            <v>16</v>
          </cell>
          <cell r="T1556" t="str">
            <v>Tamat SD/sederajat</v>
          </cell>
        </row>
        <row r="1557">
          <cell r="C1557">
            <v>16</v>
          </cell>
          <cell r="T1557" t="str">
            <v>Tamat SD/sederajat</v>
          </cell>
        </row>
        <row r="1558">
          <cell r="C1558">
            <v>16</v>
          </cell>
          <cell r="T1558" t="str">
            <v>Tamat SLTA/sederajat</v>
          </cell>
        </row>
        <row r="1559">
          <cell r="C1559">
            <v>16</v>
          </cell>
          <cell r="T1559" t="str">
            <v>Sedang SLTA/sederajat</v>
          </cell>
        </row>
        <row r="1560">
          <cell r="C1560" t="str">
            <v>6</v>
          </cell>
          <cell r="T1560" t="str">
            <v>Tamat SLTP/sederajat</v>
          </cell>
        </row>
        <row r="1561">
          <cell r="C1561" t="str">
            <v>6</v>
          </cell>
          <cell r="T1561" t="str">
            <v>Tamat SLTP/sederajat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4"/>
  <sheetViews>
    <sheetView tabSelected="1" workbookViewId="0">
      <selection activeCell="A4" sqref="A4:XFD4"/>
    </sheetView>
  </sheetViews>
  <sheetFormatPr defaultRowHeight="15" x14ac:dyDescent="0.25"/>
  <cols>
    <col min="2" max="2" width="3.85546875" bestFit="1" customWidth="1"/>
    <col min="3" max="3" width="34" bestFit="1" customWidth="1"/>
    <col min="4" max="4" width="4.5703125" bestFit="1" customWidth="1"/>
    <col min="5" max="6" width="4" bestFit="1" customWidth="1"/>
    <col min="7" max="10" width="4.5703125" bestFit="1" customWidth="1"/>
    <col min="11" max="11" width="4" bestFit="1" customWidth="1"/>
    <col min="12" max="14" width="4.5703125" bestFit="1" customWidth="1"/>
    <col min="15" max="15" width="4" bestFit="1" customWidth="1"/>
    <col min="16" max="18" width="4.5703125" bestFit="1" customWidth="1"/>
    <col min="19" max="22" width="4" bestFit="1" customWidth="1"/>
    <col min="23" max="23" width="4.5703125" bestFit="1" customWidth="1"/>
    <col min="24" max="24" width="6.5703125" bestFit="1" customWidth="1"/>
  </cols>
  <sheetData>
    <row r="2" spans="2:24" ht="15.75" x14ac:dyDescent="0.25">
      <c r="B2" s="19" t="s">
        <v>41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2:24" ht="15.75" x14ac:dyDescent="0.25">
      <c r="B3" s="19" t="s">
        <v>43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2:24" ht="15.75" x14ac:dyDescent="0.25">
      <c r="B4" s="19" t="s">
        <v>42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</row>
    <row r="5" spans="2:24" ht="15.75" thickBot="1" x14ac:dyDescent="0.3"/>
    <row r="6" spans="2:24" x14ac:dyDescent="0.25">
      <c r="B6" s="1" t="s">
        <v>0</v>
      </c>
      <c r="C6" s="2" t="s">
        <v>1</v>
      </c>
      <c r="D6" s="2" t="s">
        <v>2</v>
      </c>
      <c r="E6" s="2"/>
      <c r="F6" s="2"/>
      <c r="G6" s="2"/>
      <c r="H6" s="2"/>
      <c r="I6" s="2" t="s">
        <v>3</v>
      </c>
      <c r="J6" s="2"/>
      <c r="K6" s="2"/>
      <c r="L6" s="2"/>
      <c r="M6" s="2"/>
      <c r="N6" s="2" t="s">
        <v>4</v>
      </c>
      <c r="O6" s="2"/>
      <c r="P6" s="2"/>
      <c r="Q6" s="2"/>
      <c r="R6" s="2"/>
      <c r="S6" s="2" t="s">
        <v>5</v>
      </c>
      <c r="T6" s="2"/>
      <c r="U6" s="2"/>
      <c r="V6" s="2"/>
      <c r="W6" s="3"/>
      <c r="X6" s="4" t="s">
        <v>6</v>
      </c>
    </row>
    <row r="7" spans="2:24" x14ac:dyDescent="0.25">
      <c r="B7" s="5"/>
      <c r="C7" s="6"/>
      <c r="D7" s="7" t="s">
        <v>7</v>
      </c>
      <c r="E7" s="7" t="s">
        <v>8</v>
      </c>
      <c r="F7" s="7" t="s">
        <v>9</v>
      </c>
      <c r="G7" s="7" t="s">
        <v>10</v>
      </c>
      <c r="H7" s="8" t="s">
        <v>11</v>
      </c>
      <c r="I7" s="7" t="s">
        <v>12</v>
      </c>
      <c r="J7" s="7" t="s">
        <v>13</v>
      </c>
      <c r="K7" s="7" t="s">
        <v>14</v>
      </c>
      <c r="L7" s="7" t="s">
        <v>15</v>
      </c>
      <c r="M7" s="8" t="s">
        <v>11</v>
      </c>
      <c r="N7" s="7" t="s">
        <v>16</v>
      </c>
      <c r="O7" s="7" t="s">
        <v>17</v>
      </c>
      <c r="P7" s="7" t="s">
        <v>18</v>
      </c>
      <c r="Q7" s="7" t="s">
        <v>19</v>
      </c>
      <c r="R7" s="7" t="s">
        <v>11</v>
      </c>
      <c r="S7" s="7" t="s">
        <v>20</v>
      </c>
      <c r="T7" s="7" t="s">
        <v>21</v>
      </c>
      <c r="U7" s="7" t="s">
        <v>22</v>
      </c>
      <c r="V7" s="7" t="s">
        <v>23</v>
      </c>
      <c r="W7" s="9" t="s">
        <v>11</v>
      </c>
      <c r="X7" s="10"/>
    </row>
    <row r="8" spans="2:24" x14ac:dyDescent="0.25">
      <c r="B8" s="11">
        <f>ROWS(B8:B$13)</f>
        <v>6</v>
      </c>
      <c r="C8" s="12" t="s">
        <v>24</v>
      </c>
      <c r="D8" s="13">
        <f>COUNTIFS([1]PENDUDUK!$T:$T,"BELUM MASUK TK/KELOMPOK BERMAIN",[1]PENDUDUK!$C:$C,"1")</f>
        <v>5</v>
      </c>
      <c r="E8" s="13">
        <f>COUNTIFS([1]PENDUDUK!$T:$T,"BELUM MASUK TK/KELOMPOK BERMAIN",[1]PENDUDUK!$C:$C,"2")</f>
        <v>2</v>
      </c>
      <c r="F8" s="13">
        <f>COUNTIFS([1]PENDUDUK!$T:$T,"BELUM MASUK TK/KELOMPOK BERMAIN",[1]PENDUDUK!$C:$C,"3")</f>
        <v>4</v>
      </c>
      <c r="G8" s="13">
        <f>COUNTIFS([1]PENDUDUK!$T:$T,"BELUM MASUK TK/KELOMPOK BERMAIN",[1]PENDUDUK!$C:$C,"4")</f>
        <v>6</v>
      </c>
      <c r="H8" s="13">
        <f>SUM(D8:G8)</f>
        <v>17</v>
      </c>
      <c r="I8" s="13">
        <f>COUNTIFS([1]PENDUDUK!$T:$T,"BELUM MASUK TK/KELOMPOK BERMAIN",[1]PENDUDUK!$C:$C,"5")</f>
        <v>6</v>
      </c>
      <c r="J8" s="13">
        <f>COUNTIFS([1]PENDUDUK!$T:$T,"BELUM MASUK TK/KELOMPOK BERMAIN",[1]PENDUDUK!$C:$C,"6")</f>
        <v>8</v>
      </c>
      <c r="K8" s="13">
        <f>COUNTIFS([1]PENDUDUK!$T:$T,"BELUM MASUK TK/KELOMPOK BERMAIN",[1]PENDUDUK!$C:$C,"7")</f>
        <v>2</v>
      </c>
      <c r="L8" s="13">
        <f>COUNTIFS([1]PENDUDUK!$T:$T,"BELUM MASUK TK/KELOMPOK BERMAIN",[1]PENDUDUK!$C:$C,"8")</f>
        <v>5</v>
      </c>
      <c r="M8" s="13">
        <f>SUM(I8:L8)</f>
        <v>21</v>
      </c>
      <c r="N8" s="13">
        <f>COUNTIFS([1]PENDUDUK!$T:$T,"BELUM MASUK TK/KELOMPOK BERMAIN",[1]PENDUDUK!$C:$C,"9")</f>
        <v>4</v>
      </c>
      <c r="O8" s="13">
        <f>COUNTIFS([1]PENDUDUK!$T:$T,"BELUM MASUK TK/KELOMPOK BERMAIN",[1]PENDUDUK!$C:$C,"10")</f>
        <v>3</v>
      </c>
      <c r="P8" s="13">
        <f>COUNTIFS([1]PENDUDUK!$T:$T,"BELUM MASUK TK/KELOMPOK BERMAIN",[1]PENDUDUK!$C:$C,"11")</f>
        <v>9</v>
      </c>
      <c r="Q8" s="13">
        <f>COUNTIFS([1]PENDUDUK!$T:$T,"BELUM MASUK TK/KELOMPOK BERMAIN",[1]PENDUDUK!$C:$C,"12")</f>
        <v>4</v>
      </c>
      <c r="R8" s="13">
        <f>SUM(N8:Q8)</f>
        <v>20</v>
      </c>
      <c r="S8" s="13">
        <f>COUNTIFS([1]PENDUDUK!$T:$T,"BELUM MASUK TK/KELOMPOK BERMAIN",[1]PENDUDUK!$C:$C,"13")</f>
        <v>2</v>
      </c>
      <c r="T8" s="13">
        <f>COUNTIFS([1]PENDUDUK!$T:$T,"BELUM MASUK TK/KELOMPOK BERMAIN",[1]PENDUDUK!$C:$C,"14")</f>
        <v>1</v>
      </c>
      <c r="U8" s="13">
        <f>COUNTIFS([1]PENDUDUK!$T:$T,"BELUM MASUK TK/KELOMPOK BERMAIN",[1]PENDUDUK!$C:$C,"15")</f>
        <v>1</v>
      </c>
      <c r="V8" s="13">
        <f>COUNTIFS([1]PENDUDUK!$T:$T,"BELUM MASUK TK/KELOMPOK BERMAIN",[1]PENDUDUK!$C:$C,"16")</f>
        <v>4</v>
      </c>
      <c r="W8" s="14">
        <f>SUM(S8:V8)</f>
        <v>8</v>
      </c>
      <c r="X8" s="15">
        <f>H8+M8+R8+W8</f>
        <v>66</v>
      </c>
    </row>
    <row r="9" spans="2:24" x14ac:dyDescent="0.25">
      <c r="B9" s="11">
        <f>ROWS(B9:B$13)</f>
        <v>5</v>
      </c>
      <c r="C9" s="12" t="s">
        <v>25</v>
      </c>
      <c r="D9" s="13">
        <f>COUNTIFS([1]PENDUDUK!$T:$T,"Sedang S-1/sederajat",[1]PENDUDUK!$C:$C,"1")</f>
        <v>4</v>
      </c>
      <c r="E9" s="13">
        <f>COUNTIFS([1]PENDUDUK!$T:$T,"Sedang S-1/sederajat",[1]PENDUDUK!$C:$C,"2")</f>
        <v>1</v>
      </c>
      <c r="F9" s="13">
        <f>COUNTIFS([1]PENDUDUK!$T:$T,"Sedang S-1/sederajat",[1]PENDUDUK!$C:$C,"3")</f>
        <v>2</v>
      </c>
      <c r="G9" s="13">
        <f>COUNTIFS([1]PENDUDUK!$T:$T,"Sedang S-1/sederajat",[1]PENDUDUK!$C:$C,"4")</f>
        <v>1</v>
      </c>
      <c r="H9" s="13">
        <f t="shared" ref="H9:H23" si="0">SUM(D9:G9)</f>
        <v>8</v>
      </c>
      <c r="I9" s="13">
        <f>COUNTIFS([1]PENDUDUK!$T:$T,"Sedang S-1/sederajat",[1]PENDUDUK!$C:$C,"5")</f>
        <v>2</v>
      </c>
      <c r="J9" s="13">
        <f>COUNTIFS([1]PENDUDUK!$T:$T,"Sedang S-1/sederajat",[1]PENDUDUK!$C:$C,"6")</f>
        <v>3</v>
      </c>
      <c r="K9" s="13">
        <f>COUNTIFS([1]PENDUDUK!$T:$T,"Sedang S-1/sederajat",[1]PENDUDUK!$C:$C,"7")</f>
        <v>0</v>
      </c>
      <c r="L9" s="13">
        <f>COUNTIFS([1]PENDUDUK!$T:$T,"Sedang S-1/sederajat",[1]PENDUDUK!$C:$C,"8")</f>
        <v>0</v>
      </c>
      <c r="M9" s="13">
        <f t="shared" ref="M9:M23" si="1">SUM(I9:L9)</f>
        <v>5</v>
      </c>
      <c r="N9" s="13">
        <f>COUNTIFS([1]PENDUDUK!$T:$T,"Sedang S-1/sederajat",[1]PENDUDUK!$C:$C,"9")</f>
        <v>2</v>
      </c>
      <c r="O9" s="13">
        <f>COUNTIFS([1]PENDUDUK!$T:$T,"Sedang S-1/sederajat",[1]PENDUDUK!$C:$C,"10")</f>
        <v>4</v>
      </c>
      <c r="P9" s="13">
        <f>COUNTIFS([1]PENDUDUK!$T:$T,"Sedang S-1/sederajat",[1]PENDUDUK!$C:$C,"11")</f>
        <v>0</v>
      </c>
      <c r="Q9" s="13">
        <f>COUNTIFS([1]PENDUDUK!$T:$T,"Sedang S-1/sederajat",[1]PENDUDUK!$C:$C,"12")</f>
        <v>1</v>
      </c>
      <c r="R9" s="13">
        <f t="shared" ref="R9:R23" si="2">SUM(N9:Q9)</f>
        <v>7</v>
      </c>
      <c r="S9" s="13">
        <f>COUNTIFS([1]PENDUDUK!$T:$T,"Sedang S-1/sederajat",[1]PENDUDUK!$C:$C,"13")</f>
        <v>2</v>
      </c>
      <c r="T9" s="13">
        <f>COUNTIFS([1]PENDUDUK!$T:$T,"Sedang S-1/sederajat",[1]PENDUDUK!$C:$C,"14")</f>
        <v>0</v>
      </c>
      <c r="U9" s="13">
        <f>COUNTIFS([1]PENDUDUK!$T:$T,"Sedang S-1/sederajat",[1]PENDUDUK!$C:$C,"15")</f>
        <v>1</v>
      </c>
      <c r="V9" s="13">
        <f>COUNTIFS([1]PENDUDUK!$T:$T,"Sedang S-1/sederajat",[1]PENDUDUK!$C:$C,"16")</f>
        <v>0</v>
      </c>
      <c r="W9" s="14">
        <f t="shared" ref="W9:W23" si="3">SUM(S9:V9)</f>
        <v>3</v>
      </c>
      <c r="X9" s="15">
        <f t="shared" ref="X9:X23" si="4">H9+M9+R9+W9</f>
        <v>23</v>
      </c>
    </row>
    <row r="10" spans="2:24" x14ac:dyDescent="0.25">
      <c r="B10" s="11">
        <f>ROWS(B10:B$13)</f>
        <v>4</v>
      </c>
      <c r="C10" s="12" t="s">
        <v>26</v>
      </c>
      <c r="D10" s="13">
        <f>COUNTIFS([1]PENDUDUK!$T:$T,"Sedang SD/sederajat",[1]PENDUDUK!$C:$C,"1")</f>
        <v>6</v>
      </c>
      <c r="E10" s="13">
        <f>COUNTIFS([1]PENDUDUK!$T:$T,"Sedang SD/sederajat",[1]PENDUDUK!$C:$C,"2")</f>
        <v>4</v>
      </c>
      <c r="F10" s="13">
        <f>COUNTIFS([1]PENDUDUK!$T:$T,"Sedang SD/sederajat",[1]PENDUDUK!$C:$C,"3")</f>
        <v>6</v>
      </c>
      <c r="G10" s="13">
        <f>COUNTIFS([1]PENDUDUK!$T:$T,"Sedang SD/sederajat",[1]PENDUDUK!$C:$C,"4")</f>
        <v>9</v>
      </c>
      <c r="H10" s="13">
        <f>SUM(D10:G10)</f>
        <v>25</v>
      </c>
      <c r="I10" s="13">
        <f>COUNTIFS([1]PENDUDUK!$T:$T,"Sedang SD/sederajat",[1]PENDUDUK!$C:$C,"5")</f>
        <v>16</v>
      </c>
      <c r="J10" s="13">
        <f>COUNTIFS([1]PENDUDUK!$T:$T,"Sedang SD/sederajat",[1]PENDUDUK!$C:$C,"6")</f>
        <v>21</v>
      </c>
      <c r="K10" s="13">
        <f>COUNTIFS([1]PENDUDUK!$T:$T,"Sedang SD/sederajat",[1]PENDUDUK!$C:$C,"7")</f>
        <v>5</v>
      </c>
      <c r="L10" s="13">
        <f>COUNTIFS([1]PENDUDUK!$T:$T,"Sedang SD/sederajat",[1]PENDUDUK!$C:$C,"8")</f>
        <v>11</v>
      </c>
      <c r="M10" s="13">
        <f>SUM(I10:L10)</f>
        <v>53</v>
      </c>
      <c r="N10" s="13">
        <f>COUNTIFS([1]PENDUDUK!$T:$T,"Sedang SD/sederajat",[1]PENDUDUK!$C:$C,"9")</f>
        <v>12</v>
      </c>
      <c r="O10" s="13">
        <f>COUNTIFS([1]PENDUDUK!$T:$T,"Sedang SD/sederajat",[1]PENDUDUK!$C:$C,"10")</f>
        <v>3</v>
      </c>
      <c r="P10" s="13">
        <f>COUNTIFS([1]PENDUDUK!$T:$T,"Sedang SD/sederajat",[1]PENDUDUK!$C:$C,"11")</f>
        <v>20</v>
      </c>
      <c r="Q10" s="13">
        <f>COUNTIFS([1]PENDUDUK!$T:$T,"Sedang SD/sederajat",[1]PENDUDUK!$C:$C,"12")</f>
        <v>15</v>
      </c>
      <c r="R10" s="13">
        <f>SUM(N10:Q10)</f>
        <v>50</v>
      </c>
      <c r="S10" s="13">
        <f>COUNTIFS([1]PENDUDUK!$T:$T,"Sedang SD/sederajat",[1]PENDUDUK!$C:$C,"13")</f>
        <v>3</v>
      </c>
      <c r="T10" s="13">
        <f>COUNTIFS([1]PENDUDUK!$T:$T,"Sedang SD/sederajat",[1]PENDUDUK!$C:$C,"14")</f>
        <v>4</v>
      </c>
      <c r="U10" s="13">
        <f>COUNTIFS([1]PENDUDUK!$T:$T,"Sedang SD/sederajat",[1]PENDUDUK!$C:$C,"15")</f>
        <v>1</v>
      </c>
      <c r="V10" s="13">
        <f>COUNTIFS([1]PENDUDUK!$T:$T,"Sedang SD/sederajat",[1]PENDUDUK!$C:$C,"16")</f>
        <v>1</v>
      </c>
      <c r="W10" s="14">
        <f t="shared" si="3"/>
        <v>9</v>
      </c>
      <c r="X10" s="15">
        <f t="shared" si="4"/>
        <v>137</v>
      </c>
    </row>
    <row r="11" spans="2:24" x14ac:dyDescent="0.25">
      <c r="B11" s="11">
        <f>ROWS(B11:B$13)</f>
        <v>3</v>
      </c>
      <c r="C11" s="12" t="s">
        <v>27</v>
      </c>
      <c r="D11" s="13">
        <f>COUNTIFS([1]PENDUDUK!$T:$T,"Sedang SLTA/sederajat",[1]PENDUDUK!$C:$C,"1")</f>
        <v>2</v>
      </c>
      <c r="E11" s="13">
        <f>COUNTIFS([1]PENDUDUK!$T:$T,"Sedang SLTA/sederajat",[1]PENDUDUK!$C:$C,"2")</f>
        <v>1</v>
      </c>
      <c r="F11" s="13">
        <f>COUNTIFS([1]PENDUDUK!$T:$T,"Sedang SLTA/sederajat",[1]PENDUDUK!$C:$C,"3")</f>
        <v>2</v>
      </c>
      <c r="G11" s="13">
        <f>COUNTIFS([1]PENDUDUK!$T:$T,"Sedang SLTA/sederajat",[1]PENDUDUK!$C:$C,"4")</f>
        <v>4</v>
      </c>
      <c r="H11" s="13">
        <f t="shared" si="0"/>
        <v>9</v>
      </c>
      <c r="I11" s="13">
        <f>COUNTIFS([1]PENDUDUK!$T:$T,"Sedang SLTA/sederajat",[1]PENDUDUK!$C:$C,"5")</f>
        <v>4</v>
      </c>
      <c r="J11" s="13">
        <f>COUNTIFS([1]PENDUDUK!$T:$T,"Sedang SLTA/sederajat",[1]PENDUDUK!$C:$C,"6")</f>
        <v>2</v>
      </c>
      <c r="K11" s="13">
        <f>COUNTIFS([1]PENDUDUK!$T:$T,"Sedang SLTA/sederajat",[1]PENDUDUK!$C:$C,"7")</f>
        <v>6</v>
      </c>
      <c r="L11" s="13">
        <f>COUNTIFS([1]PENDUDUK!$T:$T,"Sedang SLTA/sederajat",[1]PENDUDUK!$C:$C,"8")</f>
        <v>2</v>
      </c>
      <c r="M11" s="13">
        <f t="shared" si="1"/>
        <v>14</v>
      </c>
      <c r="N11" s="13">
        <f>COUNTIFS([1]PENDUDUK!$T:$T,"Sedang SLTA/sederajat",[1]PENDUDUK!$C:$C,"9")</f>
        <v>4</v>
      </c>
      <c r="O11" s="13">
        <f>COUNTIFS([1]PENDUDUK!$T:$T,"Sedang SLTA/sederajat",[1]PENDUDUK!$C:$C,"10")</f>
        <v>3</v>
      </c>
      <c r="P11" s="13">
        <f>COUNTIFS([1]PENDUDUK!$T:$T,"Sedang SLTA/sederajat",[1]PENDUDUK!$C:$C,"11")</f>
        <v>4</v>
      </c>
      <c r="Q11" s="13">
        <f>COUNTIFS([1]PENDUDUK!$T:$T,"Sedang SLTA/sederajat",[1]PENDUDUK!$C:$C,"12")</f>
        <v>5</v>
      </c>
      <c r="R11" s="13">
        <f t="shared" si="2"/>
        <v>16</v>
      </c>
      <c r="S11" s="13">
        <f>COUNTIFS([1]PENDUDUK!$T:$T,"Sedang SLTA/sederajat",[1]PENDUDUK!$C:$C,"13")</f>
        <v>1</v>
      </c>
      <c r="T11" s="13">
        <f>COUNTIFS([1]PENDUDUK!$T:$T,"Sedang SLTA/sederajat",[1]PENDUDUK!$C:$C,"14")</f>
        <v>2</v>
      </c>
      <c r="U11" s="13">
        <f>COUNTIFS([1]PENDUDUK!$T:$T,"Sedang SLTA/sederajat",[1]PENDUDUK!$C:$C,"15")</f>
        <v>0</v>
      </c>
      <c r="V11" s="13">
        <f>COUNTIFS([1]PENDUDUK!$T:$T,"Sedang SLTA/sederajat",[1]PENDUDUK!$C:$C,"16")</f>
        <v>2</v>
      </c>
      <c r="W11" s="14">
        <f t="shared" si="3"/>
        <v>5</v>
      </c>
      <c r="X11" s="15">
        <f t="shared" si="4"/>
        <v>44</v>
      </c>
    </row>
    <row r="12" spans="2:24" x14ac:dyDescent="0.25">
      <c r="B12" s="11">
        <f>ROWS(B12:B$13)</f>
        <v>2</v>
      </c>
      <c r="C12" s="12" t="s">
        <v>28</v>
      </c>
      <c r="D12" s="13">
        <f>COUNTIFS([1]PENDUDUK!$T:$T,"Sedang SLTP/sederajat",[1]PENDUDUK!$C:$C,"1")</f>
        <v>4</v>
      </c>
      <c r="E12" s="13">
        <f>COUNTIFS([1]PENDUDUK!$T:$T,"Sedang SLTP/sederajat",[1]PENDUDUK!$C:$C,"2")</f>
        <v>7</v>
      </c>
      <c r="F12" s="13">
        <f>COUNTIFS([1]PENDUDUK!$T:$T,"Sedang SLTP/sederajat",[1]PENDUDUK!$C:$C,"3")</f>
        <v>8</v>
      </c>
      <c r="G12" s="13">
        <f>COUNTIFS([1]PENDUDUK!$T:$T,"Sedang SLTP/sederajat",[1]PENDUDUK!$C:$C,"4")</f>
        <v>7</v>
      </c>
      <c r="H12" s="13">
        <f t="shared" si="0"/>
        <v>26</v>
      </c>
      <c r="I12" s="13">
        <f>COUNTIFS([1]PENDUDUK!$T:$T,"Sedang SLTP/sederajat",[1]PENDUDUK!$C:$C,"5")</f>
        <v>6</v>
      </c>
      <c r="J12" s="13">
        <f>COUNTIFS([1]PENDUDUK!$T:$T,"Sedang SLTP/sederajat",[1]PENDUDUK!$C:$C,"6")</f>
        <v>15</v>
      </c>
      <c r="K12" s="13">
        <f>COUNTIFS([1]PENDUDUK!$T:$T,"Sedang SLTP/sederajat",[1]PENDUDUK!$C:$C,"7")</f>
        <v>3</v>
      </c>
      <c r="L12" s="13">
        <f>COUNTIFS([1]PENDUDUK!$T:$T,"Sedang SLTP/sederajat",[1]PENDUDUK!$C:$C,"8")</f>
        <v>7</v>
      </c>
      <c r="M12" s="13">
        <f t="shared" si="1"/>
        <v>31</v>
      </c>
      <c r="N12" s="13">
        <f>COUNTIFS([1]PENDUDUK!$T:$T,"Sedang SLTP/sederajat",[1]PENDUDUK!$C:$C,"9")</f>
        <v>4</v>
      </c>
      <c r="O12" s="13">
        <f>COUNTIFS([1]PENDUDUK!$T:$T,"Sedang SLTP/sederajat",[1]PENDUDUK!$C:$C,"10")</f>
        <v>4</v>
      </c>
      <c r="P12" s="13">
        <f>COUNTIFS([1]PENDUDUK!$T:$T,"Sedang SLTP/sederajat",[1]PENDUDUK!$C:$C,"11")</f>
        <v>12</v>
      </c>
      <c r="Q12" s="13">
        <f>COUNTIFS([1]PENDUDUK!$T:$T,"Sedang SLTP/sederajat",[1]PENDUDUK!$C:$C,"12")</f>
        <v>11</v>
      </c>
      <c r="R12" s="13">
        <f t="shared" si="2"/>
        <v>31</v>
      </c>
      <c r="S12" s="13">
        <f>COUNTIFS([1]PENDUDUK!$T:$T,"Sedang SLTP/sederajat",[1]PENDUDUK!$C:$C,"13")</f>
        <v>2</v>
      </c>
      <c r="T12" s="13">
        <f>COUNTIFS([1]PENDUDUK!$T:$T,"Sedang SLTP/sederajat",[1]PENDUDUK!$C:$C,"14")</f>
        <v>1</v>
      </c>
      <c r="U12" s="13">
        <f>COUNTIFS([1]PENDUDUK!$T:$T,"Sedang SLTP/sederajat",[1]PENDUDUK!$C:$C,"15")</f>
        <v>2</v>
      </c>
      <c r="V12" s="13">
        <f>COUNTIFS([1]PENDUDUK!$T:$T,"Sedang SLTP/sederajat",[1]PENDUDUK!$C:$C,"16")</f>
        <v>3</v>
      </c>
      <c r="W12" s="14">
        <f t="shared" si="3"/>
        <v>8</v>
      </c>
      <c r="X12" s="15">
        <f t="shared" si="4"/>
        <v>96</v>
      </c>
    </row>
    <row r="13" spans="2:24" x14ac:dyDescent="0.25">
      <c r="B13" s="11">
        <f>ROWS(B$13:B13)</f>
        <v>1</v>
      </c>
      <c r="C13" s="12" t="s">
        <v>29</v>
      </c>
      <c r="D13" s="13">
        <f>COUNTIFS([1]PENDUDUK!$T:$T,"Sedang TK/Kelompok Bermain",[1]PENDUDUK!$C:$C,"1")</f>
        <v>5</v>
      </c>
      <c r="E13" s="13">
        <f>COUNTIFS([1]PENDUDUK!$T:$T,"Sedang TK/Kelompok Bermain",[1]PENDUDUK!$C:$C,"2")</f>
        <v>3</v>
      </c>
      <c r="F13" s="13">
        <f>COUNTIFS([1]PENDUDUK!$T:$T,"Sedang TK/Kelompok Bermain",[1]PENDUDUK!$C:$C,"3")</f>
        <v>2</v>
      </c>
      <c r="G13" s="13">
        <f>COUNTIFS([1]PENDUDUK!$T:$T,"Sedang TK/Kelompok Bermain",[1]PENDUDUK!$C:$C,"4")</f>
        <v>4</v>
      </c>
      <c r="H13" s="13">
        <f t="shared" si="0"/>
        <v>14</v>
      </c>
      <c r="I13" s="13">
        <f>COUNTIFS([1]PENDUDUK!$T:$T,"Sedang TK/Kelompok Bermain",[1]PENDUDUK!$C:$C,"5")</f>
        <v>5</v>
      </c>
      <c r="J13" s="13">
        <f>COUNTIFS([1]PENDUDUK!$T:$T,"Sedang TK/Kelompok Bermain",[1]PENDUDUK!$C:$C,"6")</f>
        <v>6</v>
      </c>
      <c r="K13" s="13">
        <f>COUNTIFS([1]PENDUDUK!$T:$T,"Sedang TK/Kelompok Bermain",[1]PENDUDUK!$C:$C,"7")</f>
        <v>1</v>
      </c>
      <c r="L13" s="13">
        <f>COUNTIFS([1]PENDUDUK!$T:$T,"Sedang TK/Kelompok Bermain",[1]PENDUDUK!$C:$C,"8")</f>
        <v>2</v>
      </c>
      <c r="M13" s="13">
        <f t="shared" si="1"/>
        <v>14</v>
      </c>
      <c r="N13" s="13">
        <f>COUNTIFS([1]PENDUDUK!$T:$T,"Sedang TK/Kelompok Bermain",[1]PENDUDUK!$C:$C,"9")</f>
        <v>3</v>
      </c>
      <c r="O13" s="13">
        <f>COUNTIFS([1]PENDUDUK!$T:$T,"Sedang TK/Kelompok Bermain",[1]PENDUDUK!$C:$C,"10")</f>
        <v>3</v>
      </c>
      <c r="P13" s="13">
        <f>COUNTIFS([1]PENDUDUK!$T:$T,"Sedang TK/Kelompok Bermain",[1]PENDUDUK!$C:$C,"11")</f>
        <v>5</v>
      </c>
      <c r="Q13" s="13">
        <f>COUNTIFS([1]PENDUDUK!$T:$T,"Sedang TK/Kelompok Bermain",[1]PENDUDUK!$C:$C,"12")</f>
        <v>4</v>
      </c>
      <c r="R13" s="13">
        <f t="shared" si="2"/>
        <v>15</v>
      </c>
      <c r="S13" s="13">
        <f>COUNTIFS([1]PENDUDUK!$T:$T,"Sedang TK/Kelompok Bermain",[1]PENDUDUK!$C:$C,"13")</f>
        <v>2</v>
      </c>
      <c r="T13" s="13">
        <f>COUNTIFS([1]PENDUDUK!$T:$T,"Sedang TK/Kelompok Bermain",[1]PENDUDUK!$C:$C,"14")</f>
        <v>1</v>
      </c>
      <c r="U13" s="13">
        <f>COUNTIFS([1]PENDUDUK!$T:$T,"Sedang TK/Kelompok Bermain",[1]PENDUDUK!$C:$C,"15")</f>
        <v>0</v>
      </c>
      <c r="V13" s="13">
        <f>COUNTIFS([1]PENDUDUK!$T:$T,"Sedang TK/Kelompok Bermain",[1]PENDUDUK!$C:$C,"16")</f>
        <v>0</v>
      </c>
      <c r="W13" s="14">
        <f t="shared" si="3"/>
        <v>3</v>
      </c>
      <c r="X13" s="15">
        <f t="shared" si="4"/>
        <v>46</v>
      </c>
    </row>
    <row r="14" spans="2:24" x14ac:dyDescent="0.25">
      <c r="B14" s="11">
        <f>ROWS(B$13:B14)</f>
        <v>2</v>
      </c>
      <c r="C14" s="12" t="s">
        <v>30</v>
      </c>
      <c r="D14" s="13">
        <f>COUNTIFS([1]PENDUDUK!$T:$T,"Tamat D-1/sederajat",[1]PENDUDUK!$C:$C,"1")</f>
        <v>0</v>
      </c>
      <c r="E14" s="13">
        <f>COUNTIFS([1]PENDUDUK!$T:$T,"Tamat D-1/sederajat",[1]PENDUDUK!$C:$C,"2")</f>
        <v>0</v>
      </c>
      <c r="F14" s="13">
        <f>COUNTIFS([1]PENDUDUK!$T:$T,"Tamat D-1/sederajat",[1]PENDUDUK!$C:$C,"3")</f>
        <v>0</v>
      </c>
      <c r="G14" s="13">
        <f>COUNTIFS([1]PENDUDUK!$T:$T,"Tamat D-1/sederajat",[1]PENDUDUK!$C:$C,"4")</f>
        <v>0</v>
      </c>
      <c r="H14" s="13">
        <f t="shared" si="0"/>
        <v>0</v>
      </c>
      <c r="I14" s="13">
        <f>COUNTIFS([1]PENDUDUK!$T:$T,"Tamat D-1/sederajat",[1]PENDUDUK!$C:$C,"5")</f>
        <v>1</v>
      </c>
      <c r="J14" s="13">
        <f>COUNTIFS([1]PENDUDUK!$T:$T,"Tamat D-1/sederajat",[1]PENDUDUK!$C:$C,"6")</f>
        <v>0</v>
      </c>
      <c r="K14" s="13">
        <f>COUNTIFS([1]PENDUDUK!$T:$T,"Tamat D-1/sederajat",[1]PENDUDUK!$C:$C,"7")</f>
        <v>0</v>
      </c>
      <c r="L14" s="13">
        <f>COUNTIFS([1]PENDUDUK!$T:$T,"Tamat D-1/sederajat",[1]PENDUDUK!$C:$C,"8")</f>
        <v>0</v>
      </c>
      <c r="M14" s="13">
        <f t="shared" si="1"/>
        <v>1</v>
      </c>
      <c r="N14" s="13">
        <f>COUNTIFS([1]PENDUDUK!$T:$T,"Tamat D-1/sederajat",[1]PENDUDUK!$C:$C,"9")</f>
        <v>0</v>
      </c>
      <c r="O14" s="13">
        <f>COUNTIFS([1]PENDUDUK!$T:$T,"Tamat D-1/sederajat",[1]PENDUDUK!$C:$C,"10")</f>
        <v>0</v>
      </c>
      <c r="P14" s="13">
        <f>COUNTIFS([1]PENDUDUK!$T:$T,"Tamat D-1/sederajat",[1]PENDUDUK!$C:$C,"11")</f>
        <v>0</v>
      </c>
      <c r="Q14" s="13">
        <f>COUNTIFS([1]PENDUDUK!$T:$T,"Tamat D-1/sederajat",[1]PENDUDUK!$C:$C,"12")</f>
        <v>0</v>
      </c>
      <c r="R14" s="13">
        <f t="shared" si="2"/>
        <v>0</v>
      </c>
      <c r="S14" s="13">
        <f>COUNTIFS([1]PENDUDUK!$T:$T,"Tamat D-1/sederajat",[1]PENDUDUK!$C:$C,"13")</f>
        <v>0</v>
      </c>
      <c r="T14" s="13">
        <f>COUNTIFS([1]PENDUDUK!$T:$T,"Tamat D-1/sederajat",[1]PENDUDUK!$C:$C,"14")</f>
        <v>0</v>
      </c>
      <c r="U14" s="13">
        <f>COUNTIFS([1]PENDUDUK!$T:$T,"Tamat D-1/sederajat",[1]PENDUDUK!$C:$C,"15")</f>
        <v>0</v>
      </c>
      <c r="V14" s="13">
        <f>COUNTIFS([1]PENDUDUK!$T:$T,"Tamat D-1/sederajat",[1]PENDUDUK!$C:$C,"16")</f>
        <v>0</v>
      </c>
      <c r="W14" s="14">
        <f t="shared" si="3"/>
        <v>0</v>
      </c>
      <c r="X14" s="15">
        <f t="shared" si="4"/>
        <v>1</v>
      </c>
    </row>
    <row r="15" spans="2:24" x14ac:dyDescent="0.25">
      <c r="B15" s="11">
        <f>ROWS(B$13:B15)</f>
        <v>3</v>
      </c>
      <c r="C15" s="12" t="s">
        <v>31</v>
      </c>
      <c r="D15" s="13">
        <f>COUNTIFS([1]PENDUDUK!$T:$T,"Tamat D-2/sederajat",[1]PENDUDUK!$C:$C,"1")</f>
        <v>0</v>
      </c>
      <c r="E15" s="13">
        <f>COUNTIFS([1]PENDUDUK!$T:$T,"Tamat D-2/sederajat",[1]PENDUDUK!$C:$C,"2")</f>
        <v>0</v>
      </c>
      <c r="F15" s="13">
        <f>COUNTIFS([1]PENDUDUK!$T:$T,"Tamat D-2/sederajat",[1]PENDUDUK!$C:$C,"3")</f>
        <v>0</v>
      </c>
      <c r="G15" s="13">
        <f>COUNTIFS([1]PENDUDUK!$T:$T,"Tamat D-2/sederajat",[1]PENDUDUK!$C:$C,"4")</f>
        <v>0</v>
      </c>
      <c r="H15" s="13">
        <f t="shared" si="0"/>
        <v>0</v>
      </c>
      <c r="I15" s="13">
        <f>COUNTIFS([1]PENDUDUK!$T:$T,"Tamat D-2/sederajat",[1]PENDUDUK!$C:$C,"5")</f>
        <v>0</v>
      </c>
      <c r="J15" s="13">
        <f>COUNTIFS([1]PENDUDUK!$T:$T,"Tamat D-2/sederajat",[1]PENDUDUK!$C:$C,"6")</f>
        <v>0</v>
      </c>
      <c r="K15" s="13">
        <f>COUNTIFS([1]PENDUDUK!$T:$T,"Tamat D-2/sederajat",[1]PENDUDUK!$C:$C,"7")</f>
        <v>0</v>
      </c>
      <c r="L15" s="13">
        <f>COUNTIFS([1]PENDUDUK!$T:$T,"Tamat D-2/sederajat",[1]PENDUDUK!$C:$C,"8")</f>
        <v>1</v>
      </c>
      <c r="M15" s="13">
        <f t="shared" si="1"/>
        <v>1</v>
      </c>
      <c r="N15" s="13">
        <f>COUNTIFS([1]PENDUDUK!$T:$T,"Tamat D-2/sederajat",[1]PENDUDUK!$C:$C,"9")</f>
        <v>0</v>
      </c>
      <c r="O15" s="13">
        <f>COUNTIFS([1]PENDUDUK!$T:$T,"Tamat D-2/sederajat",[1]PENDUDUK!$C:$C,"10")</f>
        <v>0</v>
      </c>
      <c r="P15" s="13">
        <f>COUNTIFS([1]PENDUDUK!$T:$T,"Tamat D-2/sederajat",[1]PENDUDUK!$C:$C,"11")</f>
        <v>0</v>
      </c>
      <c r="Q15" s="13">
        <f>COUNTIFS([1]PENDUDUK!$T:$T,"Tamat D-2/sederajat",[1]PENDUDUK!$C:$C,"12")</f>
        <v>0</v>
      </c>
      <c r="R15" s="13">
        <f t="shared" si="2"/>
        <v>0</v>
      </c>
      <c r="S15" s="13">
        <f>COUNTIFS([1]PENDUDUK!$T:$T,"Tamat D-2/sederajat",[1]PENDUDUK!$C:$C,"13")</f>
        <v>0</v>
      </c>
      <c r="T15" s="13">
        <f>COUNTIFS([1]PENDUDUK!$T:$T,"Tamat D-2/sederajat",[1]PENDUDUK!$C:$C,"14")</f>
        <v>0</v>
      </c>
      <c r="U15" s="13">
        <f>COUNTIFS([1]PENDUDUK!$T:$T,"Tamat D-2/sederajat",[1]PENDUDUK!$C:$C,"15")</f>
        <v>0</v>
      </c>
      <c r="V15" s="13">
        <f>COUNTIFS([1]PENDUDUK!$T:$T,"Tamat D-2/sederajat",[1]PENDUDUK!$C:$C,"16")</f>
        <v>0</v>
      </c>
      <c r="W15" s="14">
        <f t="shared" si="3"/>
        <v>0</v>
      </c>
      <c r="X15" s="15">
        <f t="shared" si="4"/>
        <v>1</v>
      </c>
    </row>
    <row r="16" spans="2:24" x14ac:dyDescent="0.25">
      <c r="B16" s="11">
        <f>ROWS(B$13:B16)</f>
        <v>4</v>
      </c>
      <c r="C16" s="12" t="s">
        <v>32</v>
      </c>
      <c r="D16" s="13">
        <f>COUNTIFS([1]PENDUDUK!$T:$T,"Tamat D-3/sederajat",[1]PENDUDUK!$C:$C,"1")</f>
        <v>2</v>
      </c>
      <c r="E16" s="13">
        <f>COUNTIFS([1]PENDUDUK!$T:$T,"Tamat D-3/sederajat",[1]PENDUDUK!$C:$C,"2")</f>
        <v>1</v>
      </c>
      <c r="F16" s="13">
        <f>COUNTIFS([1]PENDUDUK!$T:$T,"Tamat D-3/sederajat",[1]PENDUDUK!$C:$C,"3")</f>
        <v>1</v>
      </c>
      <c r="G16" s="13">
        <f>COUNTIFS([1]PENDUDUK!$T:$T,"Tamat D-3/sederajat",[1]PENDUDUK!$C:$C,"4")</f>
        <v>0</v>
      </c>
      <c r="H16" s="13">
        <f t="shared" si="0"/>
        <v>4</v>
      </c>
      <c r="I16" s="13">
        <f>COUNTIFS([1]PENDUDUK!$T:$T,"Tamat D-3/sederajat",[1]PENDUDUK!$C:$C,"5")</f>
        <v>1</v>
      </c>
      <c r="J16" s="13">
        <f>COUNTIFS([1]PENDUDUK!$T:$T,"Tamat D-3/sederajat",[1]PENDUDUK!$C:$C,"6")</f>
        <v>0</v>
      </c>
      <c r="K16" s="13">
        <f>COUNTIFS([1]PENDUDUK!$T:$T,"Tamat D-3/sederajat",[1]PENDUDUK!$C:$C,"7")</f>
        <v>0</v>
      </c>
      <c r="L16" s="13">
        <f>COUNTIFS([1]PENDUDUK!$T:$T,"Tamat D-3/sederajat",[1]PENDUDUK!$C:$C,"8")</f>
        <v>0</v>
      </c>
      <c r="M16" s="13">
        <f t="shared" si="1"/>
        <v>1</v>
      </c>
      <c r="N16" s="13">
        <f>COUNTIFS([1]PENDUDUK!$T:$T,"Tamat D-3/sederajat",[1]PENDUDUK!$C:$C,"9")</f>
        <v>2</v>
      </c>
      <c r="O16" s="13">
        <f>COUNTIFS([1]PENDUDUK!$T:$T,"Tamat D-3/sederajat",[1]PENDUDUK!$C:$C,"10")</f>
        <v>0</v>
      </c>
      <c r="P16" s="13">
        <f>COUNTIFS([1]PENDUDUK!$T:$T,"Tamat D-3/sederajat",[1]PENDUDUK!$C:$C,"11")</f>
        <v>5</v>
      </c>
      <c r="Q16" s="13">
        <f>COUNTIFS([1]PENDUDUK!$T:$T,"Tamat D-3/sederajat",[1]PENDUDUK!$C:$C,"12")</f>
        <v>3</v>
      </c>
      <c r="R16" s="13">
        <f t="shared" si="2"/>
        <v>10</v>
      </c>
      <c r="S16" s="13">
        <f>COUNTIFS([1]PENDUDUK!$T:$T,"Tamat D-3/sederajat",[1]PENDUDUK!$C:$C,"13")</f>
        <v>0</v>
      </c>
      <c r="T16" s="13">
        <f>COUNTIFS([1]PENDUDUK!$T:$T,"Tamat D-3/sederajat",[1]PENDUDUK!$C:$C,"14")</f>
        <v>0</v>
      </c>
      <c r="U16" s="13">
        <f>COUNTIFS([1]PENDUDUK!$T:$T,"Tamat D-3/sederajat",[1]PENDUDUK!$C:$C,"15")</f>
        <v>0</v>
      </c>
      <c r="V16" s="13">
        <f>COUNTIFS([1]PENDUDUK!$T:$T,"Tamat D-3/sederajat",[1]PENDUDUK!$C:$C,"16")</f>
        <v>0</v>
      </c>
      <c r="W16" s="14">
        <f t="shared" si="3"/>
        <v>0</v>
      </c>
      <c r="X16" s="15">
        <f t="shared" si="4"/>
        <v>15</v>
      </c>
    </row>
    <row r="17" spans="2:24" x14ac:dyDescent="0.25">
      <c r="B17" s="11">
        <f>ROWS(B$13:B17)</f>
        <v>5</v>
      </c>
      <c r="C17" s="12" t="s">
        <v>33</v>
      </c>
      <c r="D17" s="13">
        <f>COUNTIFS([1]PENDUDUK!$T:$T,"Tamat D-4/sederajat",[1]PENDUDUK!$C:$C,"1")</f>
        <v>0</v>
      </c>
      <c r="E17" s="13">
        <f>COUNTIFS([1]PENDUDUK!$T:$T,"Tamat D-4/sederajat",[1]PENDUDUK!$C:$C,"2")</f>
        <v>0</v>
      </c>
      <c r="F17" s="13">
        <f>COUNTIFS([1]PENDUDUK!$T:$T,"Tamat D-4/sederajat",[1]PENDUDUK!$C:$C,"3")</f>
        <v>0</v>
      </c>
      <c r="G17" s="13">
        <f>COUNTIFS([1]PENDUDUK!$T:$T,"Tamat D-4/sederajat",[1]PENDUDUK!$C:$C,"4")</f>
        <v>0</v>
      </c>
      <c r="H17" s="13">
        <f t="shared" si="0"/>
        <v>0</v>
      </c>
      <c r="I17" s="13">
        <f>COUNTIFS([1]PENDUDUK!$T:$T,"Tamat D-4/sederajat",[1]PENDUDUK!$C:$C,"5")</f>
        <v>0</v>
      </c>
      <c r="J17" s="13">
        <f>COUNTIFS([1]PENDUDUK!$T:$T,"Tamat D-4/sederajat",[1]PENDUDUK!$C:$C,"6")</f>
        <v>0</v>
      </c>
      <c r="K17" s="13">
        <f>COUNTIFS([1]PENDUDUK!$T:$T,"Tamat D-4/sederajat",[1]PENDUDUK!$C:$C,"7")</f>
        <v>0</v>
      </c>
      <c r="L17" s="13">
        <f>COUNTIFS([1]PENDUDUK!$T:$T,"Tamat D-4/sederajat",[1]PENDUDUK!$C:$C,"8")</f>
        <v>0</v>
      </c>
      <c r="M17" s="13">
        <f t="shared" si="1"/>
        <v>0</v>
      </c>
      <c r="N17" s="13">
        <f>COUNTIFS([1]PENDUDUK!$T:$T,"Tamat D-4/sederajat",[1]PENDUDUK!$C:$C,"9")</f>
        <v>0</v>
      </c>
      <c r="O17" s="13">
        <f>COUNTIFS([1]PENDUDUK!$T:$T,"Tamat D-4/sederajat",[1]PENDUDUK!$C:$C,"10")</f>
        <v>0</v>
      </c>
      <c r="P17" s="13">
        <f>COUNTIFS([1]PENDUDUK!$T:$T,"Tamat D-4/sederajat",[1]PENDUDUK!$C:$C,"11")</f>
        <v>0</v>
      </c>
      <c r="Q17" s="13">
        <f>COUNTIFS([1]PENDUDUK!$T:$T,"Tamat D-4/sederajat",[1]PENDUDUK!$C:$C,"12")</f>
        <v>0</v>
      </c>
      <c r="R17" s="13">
        <f t="shared" si="2"/>
        <v>0</v>
      </c>
      <c r="S17" s="13">
        <f>COUNTIFS([1]PENDUDUK!$T:$T,"Tamat D-4/sederajat",[1]PENDUDUK!$C:$C,"13")</f>
        <v>0</v>
      </c>
      <c r="T17" s="13">
        <f>COUNTIFS([1]PENDUDUK!$T:$T,"Tamat D-4/sederajat",[1]PENDUDUK!$C:$C,"14")</f>
        <v>0</v>
      </c>
      <c r="U17" s="13">
        <f>COUNTIFS([1]PENDUDUK!$T:$T,"Tamat D-4/sederajat",[1]PENDUDUK!$C:$C,"15")</f>
        <v>0</v>
      </c>
      <c r="V17" s="13">
        <f>COUNTIFS([1]PENDUDUK!$T:$T,"Tamat D-4/sederajat",[1]PENDUDUK!$C:$C,"16")</f>
        <v>0</v>
      </c>
      <c r="W17" s="14">
        <f t="shared" si="3"/>
        <v>0</v>
      </c>
      <c r="X17" s="15">
        <f t="shared" si="4"/>
        <v>0</v>
      </c>
    </row>
    <row r="18" spans="2:24" x14ac:dyDescent="0.25">
      <c r="B18" s="11">
        <f>ROWS(B$13:B18)</f>
        <v>6</v>
      </c>
      <c r="C18" s="12" t="s">
        <v>34</v>
      </c>
      <c r="D18" s="13">
        <f>COUNTIFS([1]PENDUDUK!$T:$T,"Tamat S-1/sederajat",[1]PENDUDUK!$C:$C,"1")</f>
        <v>6</v>
      </c>
      <c r="E18" s="13">
        <f>COUNTIFS([1]PENDUDUK!$T:$T,"Tamat S-1/sederajat",[1]PENDUDUK!$C:$C,"2")</f>
        <v>6</v>
      </c>
      <c r="F18" s="13">
        <f>COUNTIFS([1]PENDUDUK!$T:$T,"Tamat S-1/sederajat",[1]PENDUDUK!$C:$C,"3")</f>
        <v>3</v>
      </c>
      <c r="G18" s="13">
        <f>COUNTIFS([1]PENDUDUK!$T:$T,"Tamat S-1/sederajat",[1]PENDUDUK!$C:$C,"4")</f>
        <v>4</v>
      </c>
      <c r="H18" s="13">
        <f t="shared" si="0"/>
        <v>19</v>
      </c>
      <c r="I18" s="13">
        <f>COUNTIFS([1]PENDUDUK!$T:$T,"Tamat S-1/sederajat",[1]PENDUDUK!$C:$C,"5")</f>
        <v>6</v>
      </c>
      <c r="J18" s="13">
        <f>COUNTIFS([1]PENDUDUK!$T:$T,"Tamat S-1/sederajat",[1]PENDUDUK!$C:$C,"6")</f>
        <v>4</v>
      </c>
      <c r="K18" s="13">
        <f>COUNTIFS([1]PENDUDUK!$T:$T,"Tamat S-1/sederajat",[1]PENDUDUK!$C:$C,"7")</f>
        <v>0</v>
      </c>
      <c r="L18" s="13">
        <f>COUNTIFS([1]PENDUDUK!$T:$T,"Tamat S-1/sederajat",[1]PENDUDUK!$C:$C,"8")</f>
        <v>2</v>
      </c>
      <c r="M18" s="13">
        <f t="shared" si="1"/>
        <v>12</v>
      </c>
      <c r="N18" s="13">
        <f>COUNTIFS([1]PENDUDUK!$T:$T,"Tamat S-1/sederajat",[1]PENDUDUK!$C:$C,"9")</f>
        <v>9</v>
      </c>
      <c r="O18" s="13">
        <f>COUNTIFS([1]PENDUDUK!$T:$T,"Tamat S-1/sederajat",[1]PENDUDUK!$C:$C,"10")</f>
        <v>4</v>
      </c>
      <c r="P18" s="13">
        <f>COUNTIFS([1]PENDUDUK!$T:$T,"Tamat S-1/sederajat",[1]PENDUDUK!$C:$C,"11")</f>
        <v>7</v>
      </c>
      <c r="Q18" s="13">
        <f>COUNTIFS([1]PENDUDUK!$T:$T,"Tamat S-1/sederajat",[1]PENDUDUK!$C:$C,"12")</f>
        <v>1</v>
      </c>
      <c r="R18" s="13">
        <f t="shared" si="2"/>
        <v>21</v>
      </c>
      <c r="S18" s="13">
        <f>COUNTIFS([1]PENDUDUK!$T:$T,"Tamat S-1/sederajat",[1]PENDUDUK!$C:$C,"13")</f>
        <v>1</v>
      </c>
      <c r="T18" s="13">
        <f>COUNTIFS([1]PENDUDUK!$T:$T,"Tamat S-1/sederajat",[1]PENDUDUK!$C:$C,"14")</f>
        <v>0</v>
      </c>
      <c r="U18" s="13">
        <f>COUNTIFS([1]PENDUDUK!$T:$T,"Tamat S-1/sederajat",[1]PENDUDUK!$C:$C,"15")</f>
        <v>0</v>
      </c>
      <c r="V18" s="13">
        <f>COUNTIFS([1]PENDUDUK!$T:$T,"Tamat S-1/sederajat",[1]PENDUDUK!$C:$C,"16")</f>
        <v>0</v>
      </c>
      <c r="W18" s="14">
        <f t="shared" si="3"/>
        <v>1</v>
      </c>
      <c r="X18" s="15">
        <f t="shared" si="4"/>
        <v>53</v>
      </c>
    </row>
    <row r="19" spans="2:24" x14ac:dyDescent="0.25">
      <c r="B19" s="11">
        <f>ROWS(B$13:B19)</f>
        <v>7</v>
      </c>
      <c r="C19" s="12" t="s">
        <v>35</v>
      </c>
      <c r="D19" s="13">
        <f>COUNTIFS([1]PENDUDUK!$T:$T,"Tamat SD/sederajat",[1]PENDUDUK!$C:$C,"1")</f>
        <v>9</v>
      </c>
      <c r="E19" s="13">
        <f>COUNTIFS([1]PENDUDUK!$T:$T,"Tamat SD/sederajat",[1]PENDUDUK!$C:$C,"2")</f>
        <v>15</v>
      </c>
      <c r="F19" s="13">
        <f>COUNTIFS([1]PENDUDUK!$T:$T,"Tamat SD/sederajat",[1]PENDUDUK!$C:$C,"3")</f>
        <v>15</v>
      </c>
      <c r="G19" s="13">
        <f>COUNTIFS([1]PENDUDUK!$T:$T,"Tamat SD/sederajat",[1]PENDUDUK!$C:$C,"4")</f>
        <v>16</v>
      </c>
      <c r="H19" s="13">
        <f t="shared" si="0"/>
        <v>55</v>
      </c>
      <c r="I19" s="13">
        <f>COUNTIFS([1]PENDUDUK!$T:$T,"Tamat SD/sederajat",[1]PENDUDUK!$C:$C,"5")</f>
        <v>23</v>
      </c>
      <c r="J19" s="13">
        <f>COUNTIFS([1]PENDUDUK!$T:$T,"Tamat SD/sederajat",[1]PENDUDUK!$C:$C,"6")</f>
        <v>27</v>
      </c>
      <c r="K19" s="13">
        <f>COUNTIFS([1]PENDUDUK!$T:$T,"Tamat SD/sederajat",[1]PENDUDUK!$C:$C,"7")</f>
        <v>13</v>
      </c>
      <c r="L19" s="13">
        <f>COUNTIFS([1]PENDUDUK!$T:$T,"Tamat SD/sederajat",[1]PENDUDUK!$C:$C,"8")</f>
        <v>22</v>
      </c>
      <c r="M19" s="13">
        <f t="shared" si="1"/>
        <v>85</v>
      </c>
      <c r="N19" s="13">
        <f>COUNTIFS([1]PENDUDUK!$T:$T,"Tamat SD/sederajat",[1]PENDUDUK!$C:$C,"9")</f>
        <v>15</v>
      </c>
      <c r="O19" s="13">
        <f>COUNTIFS([1]PENDUDUK!$T:$T,"Tamat SD/sederajat",[1]PENDUDUK!$C:$C,"10")</f>
        <v>20</v>
      </c>
      <c r="P19" s="13">
        <f>COUNTIFS([1]PENDUDUK!$T:$T,"Tamat SD/sederajat",[1]PENDUDUK!$C:$C,"11")</f>
        <v>32</v>
      </c>
      <c r="Q19" s="13">
        <f>COUNTIFS([1]PENDUDUK!$T:$T,"Tamat SD/sederajat",[1]PENDUDUK!$C:$C,"12")</f>
        <v>37</v>
      </c>
      <c r="R19" s="13">
        <f t="shared" si="2"/>
        <v>104</v>
      </c>
      <c r="S19" s="13">
        <f>COUNTIFS([1]PENDUDUK!$T:$T,"Tamat SD/sederajat",[1]PENDUDUK!$C:$C,"13")</f>
        <v>5</v>
      </c>
      <c r="T19" s="13">
        <f>COUNTIFS([1]PENDUDUK!$T:$T,"Tamat SD/sederajat",[1]PENDUDUK!$C:$C,"14")</f>
        <v>3</v>
      </c>
      <c r="U19" s="13">
        <f>COUNTIFS([1]PENDUDUK!$T:$T,"Tamat SD/sederajat",[1]PENDUDUK!$C:$C,"15")</f>
        <v>4</v>
      </c>
      <c r="V19" s="13">
        <f>COUNTIFS([1]PENDUDUK!$T:$T,"Tamat SD/sederajat",[1]PENDUDUK!$C:$C,"16")</f>
        <v>12</v>
      </c>
      <c r="W19" s="14">
        <f t="shared" si="3"/>
        <v>24</v>
      </c>
      <c r="X19" s="15">
        <f t="shared" si="4"/>
        <v>268</v>
      </c>
    </row>
    <row r="20" spans="2:24" x14ac:dyDescent="0.25">
      <c r="B20" s="11">
        <f>ROWS(B$13:B20)</f>
        <v>8</v>
      </c>
      <c r="C20" s="12" t="s">
        <v>36</v>
      </c>
      <c r="D20" s="13">
        <f>COUNTIFS([1]PENDUDUK!$T:$T,"Tamat SLTA/sederajat",[1]PENDUDUK!$C:$C,"1")</f>
        <v>27</v>
      </c>
      <c r="E20" s="13">
        <f>COUNTIFS([1]PENDUDUK!$T:$T,"Tamat SLTA/sederajat",[1]PENDUDUK!$C:$C,"2")</f>
        <v>21</v>
      </c>
      <c r="F20" s="13">
        <f>COUNTIFS([1]PENDUDUK!$T:$T,"Tamat SLTA/sederajat",[1]PENDUDUK!$C:$C,"3")</f>
        <v>18</v>
      </c>
      <c r="G20" s="13">
        <f>COUNTIFS([1]PENDUDUK!$T:$T,"Tamat SLTA/sederajat",[1]PENDUDUK!$C:$C,"4")</f>
        <v>11</v>
      </c>
      <c r="H20" s="13">
        <f t="shared" si="0"/>
        <v>77</v>
      </c>
      <c r="I20" s="13">
        <f>COUNTIFS([1]PENDUDUK!$T:$T,"Tamat SLTA/sederajat",[1]PENDUDUK!$C:$C,"5")</f>
        <v>34</v>
      </c>
      <c r="J20" s="13">
        <f>COUNTIFS([1]PENDUDUK!$T:$T,"Tamat SLTA/sederajat",[1]PENDUDUK!$C:$C,"6")</f>
        <v>21</v>
      </c>
      <c r="K20" s="13">
        <f>COUNTIFS([1]PENDUDUK!$T:$T,"Tamat SLTA/sederajat",[1]PENDUDUK!$C:$C,"7")</f>
        <v>8</v>
      </c>
      <c r="L20" s="13">
        <f>COUNTIFS([1]PENDUDUK!$T:$T,"Tamat SLTA/sederajat",[1]PENDUDUK!$C:$C,"8")</f>
        <v>36</v>
      </c>
      <c r="M20" s="13">
        <f t="shared" si="1"/>
        <v>99</v>
      </c>
      <c r="N20" s="13">
        <f>COUNTIFS([1]PENDUDUK!$T:$T,"Tamat SLTA/sederajat",[1]PENDUDUK!$C:$C,"9")</f>
        <v>16</v>
      </c>
      <c r="O20" s="13">
        <f>COUNTIFS([1]PENDUDUK!$T:$T,"Tamat SLTA/sederajat",[1]PENDUDUK!$C:$C,"10")</f>
        <v>16</v>
      </c>
      <c r="P20" s="13">
        <f>COUNTIFS([1]PENDUDUK!$T:$T,"Tamat SLTA/sederajat",[1]PENDUDUK!$C:$C,"11")</f>
        <v>24</v>
      </c>
      <c r="Q20" s="13">
        <f>COUNTIFS([1]PENDUDUK!$T:$T,"Tamat SLTA/sederajat",[1]PENDUDUK!$C:$C,"12")</f>
        <v>40</v>
      </c>
      <c r="R20" s="13">
        <f t="shared" si="2"/>
        <v>96</v>
      </c>
      <c r="S20" s="13">
        <f>COUNTIFS([1]PENDUDUK!$T:$T,"Tamat SLTA/sederajat",[1]PENDUDUK!$C:$C,"13")</f>
        <v>12</v>
      </c>
      <c r="T20" s="13">
        <f>COUNTIFS([1]PENDUDUK!$T:$T,"Tamat SLTA/sederajat",[1]PENDUDUK!$C:$C,"14")</f>
        <v>3</v>
      </c>
      <c r="U20" s="13">
        <f>COUNTIFS([1]PENDUDUK!$T:$T,"Tamat SLTA/sederajat",[1]PENDUDUK!$C:$C,"15")</f>
        <v>4</v>
      </c>
      <c r="V20" s="13">
        <f>COUNTIFS([1]PENDUDUK!$T:$T,"Tamat SLTA/sederajat",[1]PENDUDUK!$C:$C,"16")</f>
        <v>5</v>
      </c>
      <c r="W20" s="14">
        <f t="shared" si="3"/>
        <v>24</v>
      </c>
      <c r="X20" s="15">
        <f t="shared" si="4"/>
        <v>296</v>
      </c>
    </row>
    <row r="21" spans="2:24" x14ac:dyDescent="0.25">
      <c r="B21" s="11">
        <f>ROWS(B$13:B21)</f>
        <v>9</v>
      </c>
      <c r="C21" s="12" t="s">
        <v>37</v>
      </c>
      <c r="D21" s="13">
        <f>COUNTIFS([1]PENDUDUK!$T:$T,"Tamat SLTP/sederajat",[1]PENDUDUK!$C:$C,"1")</f>
        <v>18</v>
      </c>
      <c r="E21" s="13">
        <f>COUNTIFS([1]PENDUDUK!$T:$T,"Tamat SLTP/sederajat",[1]PENDUDUK!$C:$C,"2")</f>
        <v>16</v>
      </c>
      <c r="F21" s="13">
        <f>COUNTIFS([1]PENDUDUK!$T:$T,"Tamat SLTP/sederajat",[1]PENDUDUK!$C:$C,"3")</f>
        <v>9</v>
      </c>
      <c r="G21" s="13">
        <f>COUNTIFS([1]PENDUDUK!$T:$T,"Tamat SLTP/sederajat",[1]PENDUDUK!$C:$C,"4")</f>
        <v>25</v>
      </c>
      <c r="H21" s="13">
        <f t="shared" si="0"/>
        <v>68</v>
      </c>
      <c r="I21" s="13">
        <f>COUNTIFS([1]PENDUDUK!$T:$T,"Tamat SLTP/sederajat",[1]PENDUDUK!$C:$C,"5")</f>
        <v>26</v>
      </c>
      <c r="J21" s="13">
        <f>COUNTIFS([1]PENDUDUK!$T:$T,"Tamat SLTP/sederajat",[1]PENDUDUK!$C:$C,"6")</f>
        <v>38</v>
      </c>
      <c r="K21" s="13">
        <f>COUNTIFS([1]PENDUDUK!$T:$T,"Tamat SLTP/sederajat",[1]PENDUDUK!$C:$C,"7")</f>
        <v>10</v>
      </c>
      <c r="L21" s="13">
        <f>COUNTIFS([1]PENDUDUK!$T:$T,"Tamat SLTP/sederajat",[1]PENDUDUK!$C:$C,"8")</f>
        <v>18</v>
      </c>
      <c r="M21" s="13">
        <f t="shared" si="1"/>
        <v>92</v>
      </c>
      <c r="N21" s="13">
        <f>COUNTIFS([1]PENDUDUK!$T:$T,"Tamat SLTP/sederajat",[1]PENDUDUK!$C:$C,"9")</f>
        <v>31</v>
      </c>
      <c r="O21" s="13">
        <f>COUNTIFS([1]PENDUDUK!$T:$T,"Tamat SLTP/sederajat",[1]PENDUDUK!$C:$C,"10")</f>
        <v>10</v>
      </c>
      <c r="P21" s="13">
        <f>COUNTIFS([1]PENDUDUK!$T:$T,"Tamat SLTP/sederajat",[1]PENDUDUK!$C:$C,"11")</f>
        <v>43</v>
      </c>
      <c r="Q21" s="13">
        <f>COUNTIFS([1]PENDUDUK!$T:$T,"Tamat SLTP/sederajat",[1]PENDUDUK!$C:$C,"12")</f>
        <v>48</v>
      </c>
      <c r="R21" s="13">
        <f t="shared" si="2"/>
        <v>132</v>
      </c>
      <c r="S21" s="13">
        <f>COUNTIFS([1]PENDUDUK!$T:$T,"Tamat SLTP/sederajat",[1]PENDUDUK!$C:$C,"13")</f>
        <v>13</v>
      </c>
      <c r="T21" s="13">
        <f>COUNTIFS([1]PENDUDUK!$T:$T,"Tamat SLTP/sederajat",[1]PENDUDUK!$C:$C,"14")</f>
        <v>5</v>
      </c>
      <c r="U21" s="13">
        <f>COUNTIFS([1]PENDUDUK!$T:$T,"Tamat SLTP/sederajat",[1]PENDUDUK!$C:$C,"15")</f>
        <v>4</v>
      </c>
      <c r="V21" s="13">
        <f>COUNTIFS([1]PENDUDUK!$T:$T,"Tamat SLTP/sederajat",[1]PENDUDUK!$C:$C,"16")</f>
        <v>10</v>
      </c>
      <c r="W21" s="14">
        <f t="shared" si="3"/>
        <v>32</v>
      </c>
      <c r="X21" s="15">
        <f t="shared" si="4"/>
        <v>324</v>
      </c>
    </row>
    <row r="22" spans="2:24" x14ac:dyDescent="0.25">
      <c r="B22" s="11">
        <f>ROWS(B$13:B22)</f>
        <v>10</v>
      </c>
      <c r="C22" s="12" t="s">
        <v>38</v>
      </c>
      <c r="D22" s="13">
        <f>COUNTIFS([1]PENDUDUK!$T:$T,"Tidak pernah sekolah",[1]PENDUDUK!$C:$C,"1")</f>
        <v>0</v>
      </c>
      <c r="E22" s="13">
        <f>COUNTIFS([1]PENDUDUK!$T:$T,"Tidak pernah sekolah",[1]PENDUDUK!$C:$C,"2")</f>
        <v>5</v>
      </c>
      <c r="F22" s="13">
        <f>COUNTIFS([1]PENDUDUK!$T:$T,"Tidak pernah sekolah",[1]PENDUDUK!$C:$C,"3")</f>
        <v>4</v>
      </c>
      <c r="G22" s="13">
        <f>COUNTIFS([1]PENDUDUK!$T:$T,"Tidak pernah sekolah",[1]PENDUDUK!$C:$C,"4")</f>
        <v>4</v>
      </c>
      <c r="H22" s="13">
        <f t="shared" si="0"/>
        <v>13</v>
      </c>
      <c r="I22" s="13">
        <f>COUNTIFS([1]PENDUDUK!$T:$T,"Tidak pernah sekolah",[1]PENDUDUK!$C:$C,"5")</f>
        <v>6</v>
      </c>
      <c r="J22" s="13">
        <f>COUNTIFS([1]PENDUDUK!$T:$T,"Tidak pernah sekolah",[1]PENDUDUK!$C:$C,"6")</f>
        <v>1</v>
      </c>
      <c r="K22" s="13">
        <f>COUNTIFS([1]PENDUDUK!$T:$T,"Tidak pernah sekolah",[1]PENDUDUK!$C:$C,"7")</f>
        <v>3</v>
      </c>
      <c r="L22" s="13">
        <f>COUNTIFS([1]PENDUDUK!$T:$T,"Tidak pernah sekolah",[1]PENDUDUK!$C:$C,"8")</f>
        <v>6</v>
      </c>
      <c r="M22" s="13">
        <f t="shared" si="1"/>
        <v>16</v>
      </c>
      <c r="N22" s="13">
        <f>COUNTIFS([1]PENDUDUK!$T:$T,"Tidak pernah sekolah",[1]PENDUDUK!$C:$C,"9")</f>
        <v>0</v>
      </c>
      <c r="O22" s="13">
        <f>COUNTIFS([1]PENDUDUK!$T:$T,"Tidak pernah sekolah",[1]PENDUDUK!$C:$C,"10")</f>
        <v>0</v>
      </c>
      <c r="P22" s="13">
        <f>COUNTIFS([1]PENDUDUK!$T:$T,"Tidak pernah sekolah",[1]PENDUDUK!$C:$C,"11")</f>
        <v>0</v>
      </c>
      <c r="Q22" s="13">
        <f>COUNTIFS([1]PENDUDUK!$T:$T,"Tidak pernah sekolah",[1]PENDUDUK!$C:$C,"12")</f>
        <v>2</v>
      </c>
      <c r="R22" s="13">
        <f t="shared" si="2"/>
        <v>2</v>
      </c>
      <c r="S22" s="13">
        <f>COUNTIFS([1]PENDUDUK!$T:$T,"Tidak pernah sekolah",[1]PENDUDUK!$C:$C,"13")</f>
        <v>2</v>
      </c>
      <c r="T22" s="13">
        <f>COUNTIFS([1]PENDUDUK!$T:$T,"Tidak pernah sekolah",[1]PENDUDUK!$C:$C,"14")</f>
        <v>0</v>
      </c>
      <c r="U22" s="13">
        <f>COUNTIFS([1]PENDUDUK!$T:$T,"Tidak pernah sekolah",[1]PENDUDUK!$C:$C,"15")</f>
        <v>0</v>
      </c>
      <c r="V22" s="13">
        <f>COUNTIFS([1]PENDUDUK!$T:$T,"Tidak pernah sekolah",[1]PENDUDUK!$C:$C,"16")</f>
        <v>0</v>
      </c>
      <c r="W22" s="14">
        <f t="shared" si="3"/>
        <v>2</v>
      </c>
      <c r="X22" s="15">
        <f t="shared" si="4"/>
        <v>33</v>
      </c>
    </row>
    <row r="23" spans="2:24" x14ac:dyDescent="0.25">
      <c r="B23" s="11">
        <f>ROWS(B$13:B23)</f>
        <v>11</v>
      </c>
      <c r="C23" s="12" t="s">
        <v>39</v>
      </c>
      <c r="D23" s="13">
        <f>COUNTIFS([1]PENDUDUK!$T:$T,"Tidak tamat SD/sederajat",[1]PENDUDUK!$C:$C,"1")</f>
        <v>21</v>
      </c>
      <c r="E23" s="13">
        <f>COUNTIFS([1]PENDUDUK!$T:$T,"Tidak tamat SD/sederajat",[1]PENDUDUK!$C:$C,"2")</f>
        <v>12</v>
      </c>
      <c r="F23" s="13">
        <f>COUNTIFS([1]PENDUDUK!$T:$T,"Tidak tamat SD/sederajat",[1]PENDUDUK!$C:$C,"3")</f>
        <v>16</v>
      </c>
      <c r="G23" s="13">
        <f>COUNTIFS([1]PENDUDUK!$T:$T,"Tidak tamat SD/sederajat",[1]PENDUDUK!$C:$C,"4")</f>
        <v>11</v>
      </c>
      <c r="H23" s="13">
        <f t="shared" si="0"/>
        <v>60</v>
      </c>
      <c r="I23" s="13">
        <f>COUNTIFS([1]PENDUDUK!$T:$T,"Tidak tamat SD/sederajat",[1]PENDUDUK!$C:$C,"5")</f>
        <v>9</v>
      </c>
      <c r="J23" s="13">
        <f>COUNTIFS([1]PENDUDUK!$T:$T,"Tidak tamat SD/sederajat",[1]PENDUDUK!$C:$C,"6")</f>
        <v>8</v>
      </c>
      <c r="K23" s="13">
        <f>COUNTIFS([1]PENDUDUK!$T:$T,"Tidak tamat SD/sederajat",[1]PENDUDUK!$C:$C,"7")</f>
        <v>3</v>
      </c>
      <c r="L23" s="13">
        <f>COUNTIFS([1]PENDUDUK!$T:$T,"Tidak tamat SD/sederajat",[1]PENDUDUK!$C:$C,"8")</f>
        <v>11</v>
      </c>
      <c r="M23" s="13">
        <f t="shared" si="1"/>
        <v>31</v>
      </c>
      <c r="N23" s="13">
        <f>COUNTIFS([1]PENDUDUK!$T:$T,"Tidak tamat SD/sederajat",[1]PENDUDUK!$C:$C,"9")</f>
        <v>4</v>
      </c>
      <c r="O23" s="13">
        <f>COUNTIFS([1]PENDUDUK!$T:$T,"Tidak tamat SD/sederajat",[1]PENDUDUK!$C:$C,"10")</f>
        <v>7</v>
      </c>
      <c r="P23" s="13">
        <f>COUNTIFS([1]PENDUDUK!$T:$T,"Tidak tamat SD/sederajat",[1]PENDUDUK!$C:$C,"11")</f>
        <v>16</v>
      </c>
      <c r="Q23" s="13">
        <f>COUNTIFS([1]PENDUDUK!$T:$T,"Tidak tamat SD/sederajat",[1]PENDUDUK!$C:$C,"12")</f>
        <v>19</v>
      </c>
      <c r="R23" s="13">
        <f t="shared" si="2"/>
        <v>46</v>
      </c>
      <c r="S23" s="13">
        <f>COUNTIFS([1]PENDUDUK!$T:$T,"Tidak tamat SD/sederajat",[1]PENDUDUK!$C:$C,"13")</f>
        <v>3</v>
      </c>
      <c r="T23" s="13">
        <f>COUNTIFS([1]PENDUDUK!$T:$T,"Tidak tamat SD/sederajat",[1]PENDUDUK!$C:$C,"14")</f>
        <v>2</v>
      </c>
      <c r="U23" s="13">
        <f>COUNTIFS([1]PENDUDUK!$T:$T,"Tidak tamat SD/sederajat",[1]PENDUDUK!$C:$C,"15")</f>
        <v>3</v>
      </c>
      <c r="V23" s="13">
        <f>COUNTIFS([1]PENDUDUK!$T:$T,"Tidak tamat SD/sederajat",[1]PENDUDUK!$C:$C,"16")</f>
        <v>4</v>
      </c>
      <c r="W23" s="14">
        <f t="shared" si="3"/>
        <v>12</v>
      </c>
      <c r="X23" s="15">
        <f t="shared" si="4"/>
        <v>149</v>
      </c>
    </row>
    <row r="24" spans="2:24" ht="15.75" thickBot="1" x14ac:dyDescent="0.3">
      <c r="B24" s="16" t="s">
        <v>40</v>
      </c>
      <c r="C24" s="17"/>
      <c r="D24" s="18">
        <f>SUM(D8:D23)</f>
        <v>109</v>
      </c>
      <c r="E24" s="18">
        <f t="shared" ref="E24:X24" si="5">SUM(E8:E23)</f>
        <v>94</v>
      </c>
      <c r="F24" s="18">
        <f t="shared" si="5"/>
        <v>90</v>
      </c>
      <c r="G24" s="18">
        <f t="shared" si="5"/>
        <v>102</v>
      </c>
      <c r="H24" s="18">
        <f t="shared" si="5"/>
        <v>395</v>
      </c>
      <c r="I24" s="18">
        <f t="shared" si="5"/>
        <v>145</v>
      </c>
      <c r="J24" s="18">
        <f t="shared" si="5"/>
        <v>154</v>
      </c>
      <c r="K24" s="18">
        <f t="shared" si="5"/>
        <v>54</v>
      </c>
      <c r="L24" s="18">
        <f t="shared" si="5"/>
        <v>123</v>
      </c>
      <c r="M24" s="18">
        <f t="shared" si="5"/>
        <v>476</v>
      </c>
      <c r="N24" s="18">
        <f t="shared" si="5"/>
        <v>106</v>
      </c>
      <c r="O24" s="18">
        <f t="shared" si="5"/>
        <v>77</v>
      </c>
      <c r="P24" s="18">
        <f t="shared" si="5"/>
        <v>177</v>
      </c>
      <c r="Q24" s="18">
        <f t="shared" si="5"/>
        <v>190</v>
      </c>
      <c r="R24" s="18">
        <f t="shared" si="5"/>
        <v>550</v>
      </c>
      <c r="S24" s="18">
        <f t="shared" si="5"/>
        <v>48</v>
      </c>
      <c r="T24" s="18">
        <f t="shared" si="5"/>
        <v>22</v>
      </c>
      <c r="U24" s="18">
        <f t="shared" si="5"/>
        <v>20</v>
      </c>
      <c r="V24" s="18">
        <f t="shared" si="5"/>
        <v>41</v>
      </c>
      <c r="W24" s="18">
        <f t="shared" si="5"/>
        <v>131</v>
      </c>
      <c r="X24" s="18">
        <f t="shared" si="5"/>
        <v>1552</v>
      </c>
    </row>
  </sheetData>
  <mergeCells count="11">
    <mergeCell ref="X6:X7"/>
    <mergeCell ref="B24:C24"/>
    <mergeCell ref="B2:X2"/>
    <mergeCell ref="B3:X3"/>
    <mergeCell ref="B4:X4"/>
    <mergeCell ref="B6:B7"/>
    <mergeCell ref="C6:C7"/>
    <mergeCell ref="D6:H6"/>
    <mergeCell ref="I6:M6"/>
    <mergeCell ref="N6:R6"/>
    <mergeCell ref="S6:W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2026-07-24T01:16:28Z</dcterms:created>
  <dcterms:modified xsi:type="dcterms:W3CDTF">2026-07-24T01:19:48Z</dcterms:modified>
</cp:coreProperties>
</file>