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F1595605-946F-4675-AE28-93700135886C}" xr6:coauthVersionLast="47" xr6:coauthVersionMax="47" xr10:uidLastSave="{00000000-0000-0000-0000-000000000000}"/>
  <bookViews>
    <workbookView xWindow="-110" yWindow="-110" windowWidth="19420" windowHeight="10300" xr2:uid="{B19DEA01-404C-483D-BBEC-40D9455F2DD5}"/>
  </bookViews>
  <sheets>
    <sheet name="KDG" sheetId="1" r:id="rId1"/>
  </sheets>
  <externalReferences>
    <externalReference r:id="rId2"/>
    <externalReference r:id="rId3"/>
  </externalReferences>
  <definedNames>
    <definedName name="_xlnm.Print_Area" localSheetId="0">KDG!$A$123:$R$144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4" i="1" l="1"/>
  <c r="L144" i="1"/>
  <c r="J144" i="1"/>
  <c r="I144" i="1"/>
  <c r="M144" i="1" s="1"/>
  <c r="H144" i="1"/>
  <c r="K144" i="1" s="1"/>
  <c r="F144" i="1"/>
  <c r="E144" i="1"/>
  <c r="G144" i="1" s="1"/>
  <c r="D144" i="1"/>
  <c r="P143" i="1"/>
  <c r="L143" i="1"/>
  <c r="J143" i="1"/>
  <c r="I143" i="1"/>
  <c r="H143" i="1"/>
  <c r="K143" i="1" s="1"/>
  <c r="G143" i="1"/>
  <c r="F143" i="1"/>
  <c r="E143" i="1"/>
  <c r="D143" i="1"/>
  <c r="P142" i="1"/>
  <c r="L142" i="1"/>
  <c r="J142" i="1"/>
  <c r="I142" i="1"/>
  <c r="M142" i="1" s="1"/>
  <c r="H142" i="1"/>
  <c r="K142" i="1" s="1"/>
  <c r="F142" i="1"/>
  <c r="E142" i="1"/>
  <c r="G142" i="1" s="1"/>
  <c r="D142" i="1"/>
  <c r="P141" i="1"/>
  <c r="L141" i="1"/>
  <c r="J141" i="1"/>
  <c r="I141" i="1"/>
  <c r="M141" i="1" s="1"/>
  <c r="H141" i="1"/>
  <c r="K141" i="1" s="1"/>
  <c r="F141" i="1"/>
  <c r="E141" i="1"/>
  <c r="G141" i="1" s="1"/>
  <c r="D141" i="1"/>
  <c r="P140" i="1"/>
  <c r="L140" i="1"/>
  <c r="J140" i="1"/>
  <c r="I140" i="1"/>
  <c r="M140" i="1" s="1"/>
  <c r="H140" i="1"/>
  <c r="K140" i="1" s="1"/>
  <c r="F140" i="1"/>
  <c r="E140" i="1"/>
  <c r="G140" i="1" s="1"/>
  <c r="D140" i="1"/>
  <c r="P139" i="1"/>
  <c r="L139" i="1"/>
  <c r="K139" i="1"/>
  <c r="J139" i="1"/>
  <c r="I139" i="1"/>
  <c r="M139" i="1" s="1"/>
  <c r="H139" i="1"/>
  <c r="G139" i="1"/>
  <c r="F139" i="1"/>
  <c r="E139" i="1"/>
  <c r="D139" i="1"/>
  <c r="P138" i="1"/>
  <c r="L138" i="1"/>
  <c r="K138" i="1"/>
  <c r="J138" i="1"/>
  <c r="I138" i="1"/>
  <c r="M138" i="1" s="1"/>
  <c r="H138" i="1"/>
  <c r="G138" i="1"/>
  <c r="F138" i="1"/>
  <c r="E138" i="1"/>
  <c r="D138" i="1"/>
  <c r="P137" i="1"/>
  <c r="L137" i="1"/>
  <c r="M137" i="1" s="1"/>
  <c r="J137" i="1"/>
  <c r="I137" i="1"/>
  <c r="H137" i="1"/>
  <c r="K137" i="1" s="1"/>
  <c r="G137" i="1"/>
  <c r="F137" i="1"/>
  <c r="E137" i="1"/>
  <c r="D137" i="1"/>
  <c r="P136" i="1"/>
  <c r="L136" i="1"/>
  <c r="J136" i="1"/>
  <c r="I136" i="1"/>
  <c r="M136" i="1" s="1"/>
  <c r="H136" i="1"/>
  <c r="K136" i="1" s="1"/>
  <c r="F136" i="1"/>
  <c r="E136" i="1"/>
  <c r="G136" i="1" s="1"/>
  <c r="D136" i="1"/>
  <c r="P135" i="1"/>
  <c r="L135" i="1"/>
  <c r="J135" i="1"/>
  <c r="I135" i="1"/>
  <c r="M135" i="1" s="1"/>
  <c r="H135" i="1"/>
  <c r="K135" i="1" s="1"/>
  <c r="F135" i="1"/>
  <c r="E135" i="1"/>
  <c r="G135" i="1" s="1"/>
  <c r="D135" i="1"/>
  <c r="P134" i="1"/>
  <c r="L134" i="1"/>
  <c r="J134" i="1"/>
  <c r="I134" i="1"/>
  <c r="H134" i="1"/>
  <c r="K134" i="1" s="1"/>
  <c r="F134" i="1"/>
  <c r="E134" i="1"/>
  <c r="G134" i="1" s="1"/>
  <c r="D134" i="1"/>
  <c r="U114" i="1"/>
  <c r="K114" i="1"/>
  <c r="G114" i="1"/>
  <c r="C114" i="1"/>
  <c r="U113" i="1"/>
  <c r="M113" i="1"/>
  <c r="K113" i="1"/>
  <c r="U112" i="1"/>
  <c r="K112" i="1"/>
  <c r="U111" i="1"/>
  <c r="M111" i="1"/>
  <c r="K111" i="1"/>
  <c r="U110" i="1"/>
  <c r="M110" i="1"/>
  <c r="K110" i="1"/>
  <c r="U109" i="1"/>
  <c r="M109" i="1"/>
  <c r="K109" i="1"/>
  <c r="U108" i="1"/>
  <c r="M108" i="1"/>
  <c r="K108" i="1"/>
  <c r="U107" i="1"/>
  <c r="M107" i="1"/>
  <c r="K107" i="1"/>
  <c r="U106" i="1"/>
  <c r="M106" i="1"/>
  <c r="K106" i="1"/>
  <c r="U105" i="1"/>
  <c r="M105" i="1"/>
  <c r="K105" i="1"/>
  <c r="U104" i="1"/>
  <c r="M104" i="1"/>
  <c r="K104" i="1"/>
  <c r="U103" i="1"/>
  <c r="K103" i="1"/>
  <c r="U84" i="1"/>
  <c r="K84" i="1"/>
  <c r="G84" i="1"/>
  <c r="U83" i="1"/>
  <c r="K83" i="1"/>
  <c r="C113" i="1" s="1"/>
  <c r="U82" i="1"/>
  <c r="K82" i="1"/>
  <c r="C112" i="1" s="1"/>
  <c r="G112" i="1" s="1"/>
  <c r="U81" i="1"/>
  <c r="M81" i="1"/>
  <c r="K81" i="1"/>
  <c r="C111" i="1" s="1"/>
  <c r="G111" i="1" s="1"/>
  <c r="C81" i="1"/>
  <c r="G81" i="1" s="1"/>
  <c r="U80" i="1"/>
  <c r="M80" i="1"/>
  <c r="K80" i="1"/>
  <c r="C110" i="1" s="1"/>
  <c r="G110" i="1" s="1"/>
  <c r="U79" i="1"/>
  <c r="M79" i="1"/>
  <c r="K79" i="1"/>
  <c r="C109" i="1" s="1"/>
  <c r="G109" i="1" s="1"/>
  <c r="U78" i="1"/>
  <c r="M78" i="1"/>
  <c r="K78" i="1"/>
  <c r="C108" i="1" s="1"/>
  <c r="G108" i="1" s="1"/>
  <c r="U77" i="1"/>
  <c r="U138" i="1" s="1"/>
  <c r="M77" i="1"/>
  <c r="K77" i="1"/>
  <c r="C107" i="1" s="1"/>
  <c r="G107" i="1" s="1"/>
  <c r="C77" i="1"/>
  <c r="G77" i="1" s="1"/>
  <c r="U76" i="1"/>
  <c r="M76" i="1"/>
  <c r="K76" i="1"/>
  <c r="C106" i="1" s="1"/>
  <c r="G106" i="1" s="1"/>
  <c r="U75" i="1"/>
  <c r="M75" i="1"/>
  <c r="K75" i="1"/>
  <c r="C105" i="1" s="1"/>
  <c r="G105" i="1" s="1"/>
  <c r="U74" i="1"/>
  <c r="M74" i="1"/>
  <c r="K74" i="1"/>
  <c r="C104" i="1" s="1"/>
  <c r="G104" i="1" s="1"/>
  <c r="U73" i="1"/>
  <c r="K73" i="1"/>
  <c r="C103" i="1" s="1"/>
  <c r="G103" i="1" s="1"/>
  <c r="U54" i="1"/>
  <c r="K54" i="1"/>
  <c r="U53" i="1"/>
  <c r="M53" i="1"/>
  <c r="K53" i="1"/>
  <c r="C53" i="1"/>
  <c r="G53" i="1" s="1"/>
  <c r="U52" i="1"/>
  <c r="K52" i="1"/>
  <c r="C83" i="1" s="1"/>
  <c r="U51" i="1"/>
  <c r="M51" i="1"/>
  <c r="K51" i="1"/>
  <c r="U50" i="1"/>
  <c r="M50" i="1"/>
  <c r="K50" i="1"/>
  <c r="C80" i="1" s="1"/>
  <c r="G80" i="1" s="1"/>
  <c r="U49" i="1"/>
  <c r="M49" i="1"/>
  <c r="K49" i="1"/>
  <c r="C79" i="1" s="1"/>
  <c r="G79" i="1" s="1"/>
  <c r="U48" i="1"/>
  <c r="M48" i="1"/>
  <c r="K48" i="1"/>
  <c r="C78" i="1" s="1"/>
  <c r="G78" i="1" s="1"/>
  <c r="C48" i="1"/>
  <c r="G48" i="1" s="1"/>
  <c r="U47" i="1"/>
  <c r="M47" i="1"/>
  <c r="K47" i="1"/>
  <c r="U46" i="1"/>
  <c r="S46" i="1"/>
  <c r="T46" i="1" s="1"/>
  <c r="M46" i="1"/>
  <c r="K46" i="1"/>
  <c r="C76" i="1" s="1"/>
  <c r="G76" i="1" s="1"/>
  <c r="U45" i="1"/>
  <c r="T45" i="1"/>
  <c r="S45" i="1"/>
  <c r="M45" i="1"/>
  <c r="K45" i="1"/>
  <c r="C75" i="1" s="1"/>
  <c r="G75" i="1" s="1"/>
  <c r="U44" i="1"/>
  <c r="M44" i="1"/>
  <c r="K44" i="1"/>
  <c r="C74" i="1" s="1"/>
  <c r="G74" i="1" s="1"/>
  <c r="C44" i="1"/>
  <c r="G44" i="1" s="1"/>
  <c r="U43" i="1"/>
  <c r="K43" i="1"/>
  <c r="C73" i="1" s="1"/>
  <c r="G73" i="1" s="1"/>
  <c r="U22" i="1"/>
  <c r="K22" i="1"/>
  <c r="G22" i="1"/>
  <c r="U21" i="1"/>
  <c r="U144" i="1" s="1"/>
  <c r="O144" i="1" s="1"/>
  <c r="K21" i="1"/>
  <c r="C54" i="1" s="1"/>
  <c r="G54" i="1" s="1"/>
  <c r="G21" i="1"/>
  <c r="U20" i="1"/>
  <c r="U143" i="1" s="1"/>
  <c r="K20" i="1"/>
  <c r="C52" i="1" s="1"/>
  <c r="G52" i="1" s="1"/>
  <c r="G20" i="1"/>
  <c r="U19" i="1"/>
  <c r="U142" i="1" s="1"/>
  <c r="O142" i="1" s="1"/>
  <c r="M19" i="1"/>
  <c r="K19" i="1"/>
  <c r="C51" i="1" s="1"/>
  <c r="G51" i="1" s="1"/>
  <c r="G19" i="1"/>
  <c r="U18" i="1"/>
  <c r="U141" i="1" s="1"/>
  <c r="O141" i="1" s="1"/>
  <c r="K18" i="1"/>
  <c r="C50" i="1" s="1"/>
  <c r="G50" i="1" s="1"/>
  <c r="G18" i="1"/>
  <c r="U17" i="1"/>
  <c r="U140" i="1" s="1"/>
  <c r="M17" i="1"/>
  <c r="K17" i="1"/>
  <c r="C49" i="1" s="1"/>
  <c r="G49" i="1" s="1"/>
  <c r="G17" i="1"/>
  <c r="U16" i="1"/>
  <c r="U139" i="1" s="1"/>
  <c r="O139" i="1" s="1"/>
  <c r="M16" i="1"/>
  <c r="K16" i="1"/>
  <c r="G16" i="1"/>
  <c r="U15" i="1"/>
  <c r="K15" i="1"/>
  <c r="C47" i="1" s="1"/>
  <c r="G47" i="1" s="1"/>
  <c r="G15" i="1"/>
  <c r="U14" i="1"/>
  <c r="U137" i="1" s="1"/>
  <c r="O137" i="1" s="1"/>
  <c r="H14" i="1"/>
  <c r="K14" i="1" s="1"/>
  <c r="C46" i="1" s="1"/>
  <c r="G46" i="1" s="1"/>
  <c r="G14" i="1"/>
  <c r="U13" i="1"/>
  <c r="U136" i="1" s="1"/>
  <c r="O136" i="1" s="1"/>
  <c r="K13" i="1"/>
  <c r="C45" i="1" s="1"/>
  <c r="G45" i="1" s="1"/>
  <c r="G13" i="1"/>
  <c r="U12" i="1"/>
  <c r="U135" i="1" s="1"/>
  <c r="O135" i="1" s="1"/>
  <c r="M12" i="1"/>
  <c r="K12" i="1"/>
  <c r="G12" i="1"/>
  <c r="U11" i="1"/>
  <c r="U134" i="1" s="1"/>
  <c r="K11" i="1"/>
  <c r="C43" i="1" s="1"/>
  <c r="G43" i="1" s="1"/>
  <c r="G11" i="1"/>
  <c r="H6" i="1"/>
  <c r="C5" i="1"/>
  <c r="A3" i="1"/>
  <c r="C82" i="1" l="1"/>
  <c r="G82" i="1" s="1"/>
</calcChain>
</file>

<file path=xl/sharedStrings.xml><?xml version="1.0" encoding="utf-8"?>
<sst xmlns="http://schemas.openxmlformats.org/spreadsheetml/2006/main" count="268" uniqueCount="65">
  <si>
    <t>DATA SEMENTARA LUAS AREAL, PRODUKSI, PRODUKTIVITAS, DAN JUMLAH PETANI</t>
  </si>
  <si>
    <t>PEMILIK LAHAN TAHUNAN PERKEBUNAN RAKYAT KABUPATEN BULUKUMBA</t>
  </si>
  <si>
    <t>Triwulan I</t>
  </si>
  <si>
    <t>KEC. KINDANG</t>
  </si>
  <si>
    <t>No.</t>
  </si>
  <si>
    <t>Jenis Komoditi</t>
  </si>
  <si>
    <t>Luas Areal ( Ha )</t>
  </si>
  <si>
    <t xml:space="preserve">Produksi </t>
  </si>
  <si>
    <t>Wujud Produksi</t>
  </si>
  <si>
    <t>Jumlah Petani Perkebunan (KK)</t>
  </si>
  <si>
    <t>Ket.</t>
  </si>
  <si>
    <t>Mutasi dalam Tahun laporan</t>
  </si>
  <si>
    <t>Tanam Ulang</t>
  </si>
  <si>
    <t>Tanaman Baru</t>
  </si>
  <si>
    <t>Pengurangan</t>
  </si>
  <si>
    <t>Jumlah</t>
  </si>
  <si>
    <t>TBM</t>
  </si>
  <si>
    <t>TM</t>
  </si>
  <si>
    <t>TR/ TT</t>
  </si>
  <si>
    <t>Jumlah (Kg)</t>
  </si>
  <si>
    <t>Rata-rata (Kg/Ha)</t>
  </si>
  <si>
    <t>Harga Rata2 (Rp/kg)</t>
  </si>
  <si>
    <t>Petani</t>
  </si>
  <si>
    <t>BMU</t>
  </si>
  <si>
    <t>Kelapa Hybrida</t>
  </si>
  <si>
    <t>Kopra</t>
  </si>
  <si>
    <t>Kelapa Dalam</t>
  </si>
  <si>
    <t>Kopi Robusta</t>
  </si>
  <si>
    <t>Biji kering</t>
  </si>
  <si>
    <t>Kopi Arabika</t>
  </si>
  <si>
    <t>Cengkeh</t>
  </si>
  <si>
    <t>Bunga Kering</t>
  </si>
  <si>
    <t>Kakao</t>
  </si>
  <si>
    <t>Jambu Mete</t>
  </si>
  <si>
    <t>Biji</t>
  </si>
  <si>
    <t>Lada</t>
  </si>
  <si>
    <t>Lada Kering</t>
  </si>
  <si>
    <t>Pala</t>
  </si>
  <si>
    <t>Karet</t>
  </si>
  <si>
    <t>Lump</t>
  </si>
  <si>
    <t>Kelapa Genjah</t>
  </si>
  <si>
    <t>Vanili</t>
  </si>
  <si>
    <t>-</t>
  </si>
  <si>
    <t>Bantuan APBN Kegiatan Rehabilitasi cengkeh tahun 2023 sebanyak 135 Ha</t>
  </si>
  <si>
    <t>Bantuan APBD I  (Provinsi) kegiatan bantuan Bibit kopi arabika sebanyak 110 Ha</t>
  </si>
  <si>
    <t>produksi dan produktivitas komoditi perkebunan menurun diakibatkan oleh faktor cuaca, iklim, serangan OPT serta kurangnya pemeliharaan intensif yang dilakukan oleh petani</t>
  </si>
  <si>
    <t>TAHUN 2024</t>
  </si>
  <si>
    <t>Triwulan II</t>
  </si>
  <si>
    <t>Tanaman Akhir Triwulan I 2024</t>
  </si>
  <si>
    <t>Kondisi Triwulan II Tahun 2024</t>
  </si>
  <si>
    <t>Vanila Kering</t>
  </si>
  <si>
    <t>Terjadi peralihan tenaga kerja dari kopi robusta ke kopi arabika</t>
  </si>
  <si>
    <t>Triwulan III</t>
  </si>
  <si>
    <t>Tanaman Akhir Triwulan II 2024</t>
  </si>
  <si>
    <t>Kondisi Triwulan III Tahun 2024</t>
  </si>
  <si>
    <t>Triwulan IV</t>
  </si>
  <si>
    <t>Tanaman Akhir Triwulan III 2024</t>
  </si>
  <si>
    <t>Kondisi Triwulan IV Tahun 2024</t>
  </si>
  <si>
    <t>Produksi Jambu mete di Bulan Desember 2024</t>
  </si>
  <si>
    <t>Tanaman Akhir Tahun 2023</t>
  </si>
  <si>
    <t>Kondisi Triwulan IV Tahun 2023</t>
  </si>
  <si>
    <t>Petugas Perkebunan Kecamatan</t>
  </si>
  <si>
    <t xml:space="preserve">produksi dan produktivitas komoditi perkebunan menurun diakibatkan oleh faktor cuaca, iklim, serangan OPT serta </t>
  </si>
  <si>
    <t>kurangnya pemeliharaan intensif yang dilakukan oleh petani</t>
  </si>
  <si>
    <t>Zdul Fadhli Abbas, SP. M.Si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</si>
</sst>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_ ;_ * \-#,##0.0_ ;_ * &quot;-&quot;_ ;_ @_ "/>
    <numFmt numFmtId="167" formatCode="_(* #,##0_);_(* \(#,##0\);_(* &quot;-&quot;??_);_(@_)"/>
    <numFmt numFmtId="168" formatCode="_ * #,##0.00_ ;_ * \-#,##0.00_ ;_ * &quot;-&quot;_ ;_ @_ "/>
    <numFmt numFmtId="169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color rgb="FF002060"/>
      <name val="Arial Narrow"/>
      <family val="2"/>
    </font>
    <font>
      <sz val="10"/>
      <name val="Arial Narrow"/>
      <family val="2"/>
    </font>
    <font>
      <sz val="11"/>
      <color rgb="FFFF0000"/>
      <name val="Arial Narrow"/>
      <family val="2"/>
    </font>
    <font>
      <b/>
      <i/>
      <sz val="11"/>
      <color rgb="FF0070C0"/>
      <name val="Arial Narrow"/>
      <family val="2"/>
    </font>
    <font>
      <b/>
      <sz val="11"/>
      <color rgb="FFC00000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/>
    <xf numFmtId="165" fontId="7" fillId="0" borderId="14" xfId="2" applyNumberFormat="1" applyFont="1" applyBorder="1" applyAlignment="1"/>
    <xf numFmtId="166" fontId="7" fillId="0" borderId="14" xfId="2" applyNumberFormat="1" applyFont="1" applyBorder="1" applyAlignment="1"/>
    <xf numFmtId="165" fontId="7" fillId="4" borderId="14" xfId="2" applyNumberFormat="1" applyFont="1" applyFill="1" applyBorder="1" applyAlignment="1"/>
    <xf numFmtId="166" fontId="7" fillId="0" borderId="14" xfId="2" applyNumberFormat="1" applyFont="1" applyFill="1" applyBorder="1" applyAlignment="1"/>
    <xf numFmtId="165" fontId="7" fillId="0" borderId="14" xfId="2" applyNumberFormat="1" applyFont="1" applyFill="1" applyBorder="1" applyAlignment="1"/>
    <xf numFmtId="167" fontId="3" fillId="0" borderId="15" xfId="1" applyNumberFormat="1" applyFont="1" applyBorder="1"/>
    <xf numFmtId="168" fontId="8" fillId="0" borderId="14" xfId="2" applyNumberFormat="1" applyFont="1" applyBorder="1" applyAlignment="1"/>
    <xf numFmtId="169" fontId="9" fillId="0" borderId="14" xfId="1" applyNumberFormat="1" applyFont="1" applyBorder="1" applyAlignment="1">
      <alignment horizontal="center" wrapText="1"/>
    </xf>
    <xf numFmtId="165" fontId="3" fillId="0" borderId="14" xfId="2" applyNumberFormat="1" applyFont="1" applyBorder="1" applyAlignment="1"/>
    <xf numFmtId="43" fontId="10" fillId="0" borderId="14" xfId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7" fillId="0" borderId="16" xfId="0" applyFont="1" applyBorder="1"/>
    <xf numFmtId="165" fontId="7" fillId="0" borderId="16" xfId="2" applyNumberFormat="1" applyFont="1" applyBorder="1" applyAlignment="1"/>
    <xf numFmtId="165" fontId="7" fillId="4" borderId="16" xfId="2" applyNumberFormat="1" applyFont="1" applyFill="1" applyBorder="1" applyAlignment="1"/>
    <xf numFmtId="167" fontId="3" fillId="0" borderId="17" xfId="1" applyNumberFormat="1" applyFont="1" applyBorder="1"/>
    <xf numFmtId="168" fontId="8" fillId="0" borderId="16" xfId="2" applyNumberFormat="1" applyFont="1" applyBorder="1" applyAlignment="1"/>
    <xf numFmtId="165" fontId="11" fillId="0" borderId="16" xfId="2" applyNumberFormat="1" applyFont="1" applyBorder="1" applyAlignment="1">
      <alignment horizontal="center" wrapText="1"/>
    </xf>
    <xf numFmtId="165" fontId="3" fillId="0" borderId="16" xfId="2" applyNumberFormat="1" applyFont="1" applyBorder="1" applyAlignment="1"/>
    <xf numFmtId="43" fontId="10" fillId="0" borderId="16" xfId="1" applyFont="1" applyFill="1" applyBorder="1" applyAlignment="1">
      <alignment wrapText="1"/>
    </xf>
    <xf numFmtId="165" fontId="7" fillId="0" borderId="16" xfId="2" applyNumberFormat="1" applyFont="1" applyFill="1" applyBorder="1" applyAlignment="1"/>
    <xf numFmtId="165" fontId="12" fillId="0" borderId="16" xfId="2" applyNumberFormat="1" applyFont="1" applyBorder="1" applyAlignment="1">
      <alignment horizontal="right"/>
    </xf>
    <xf numFmtId="165" fontId="8" fillId="0" borderId="16" xfId="2" applyNumberFormat="1" applyFont="1" applyBorder="1" applyAlignment="1">
      <alignment horizontal="right"/>
    </xf>
    <xf numFmtId="165" fontId="8" fillId="4" borderId="16" xfId="2" applyNumberFormat="1" applyFont="1" applyFill="1" applyBorder="1" applyAlignment="1"/>
    <xf numFmtId="165" fontId="7" fillId="0" borderId="16" xfId="2" applyNumberFormat="1" applyFont="1" applyBorder="1" applyAlignment="1">
      <alignment horizontal="right"/>
    </xf>
    <xf numFmtId="168" fontId="7" fillId="0" borderId="16" xfId="2" applyNumberFormat="1" applyFont="1" applyBorder="1" applyAlignment="1">
      <alignment horizontal="right"/>
    </xf>
    <xf numFmtId="169" fontId="9" fillId="0" borderId="16" xfId="1" applyNumberFormat="1" applyFont="1" applyBorder="1" applyAlignment="1">
      <alignment horizontal="center" wrapText="1"/>
    </xf>
    <xf numFmtId="165" fontId="7" fillId="5" borderId="16" xfId="2" applyNumberFormat="1" applyFont="1" applyFill="1" applyBorder="1" applyAlignment="1"/>
    <xf numFmtId="169" fontId="9" fillId="0" borderId="16" xfId="1" applyNumberFormat="1" applyFont="1" applyFill="1" applyBorder="1" applyAlignment="1">
      <alignment horizontal="center" wrapText="1"/>
    </xf>
    <xf numFmtId="165" fontId="7" fillId="0" borderId="16" xfId="2" applyNumberFormat="1" applyFont="1" applyFill="1" applyBorder="1" applyAlignment="1">
      <alignment horizontal="right"/>
    </xf>
    <xf numFmtId="168" fontId="7" fillId="0" borderId="16" xfId="2" applyNumberFormat="1" applyFont="1" applyBorder="1" applyAlignment="1"/>
    <xf numFmtId="165" fontId="8" fillId="0" borderId="16" xfId="2" applyNumberFormat="1" applyFont="1" applyBorder="1" applyAlignment="1"/>
    <xf numFmtId="165" fontId="7" fillId="2" borderId="16" xfId="2" applyNumberFormat="1" applyFont="1" applyFill="1" applyBorder="1" applyAlignment="1"/>
    <xf numFmtId="169" fontId="9" fillId="0" borderId="16" xfId="1" applyNumberFormat="1" applyFont="1" applyBorder="1" applyAlignment="1">
      <alignment horizontal="center"/>
    </xf>
    <xf numFmtId="166" fontId="7" fillId="0" borderId="16" xfId="2" applyNumberFormat="1" applyFont="1" applyBorder="1" applyAlignment="1">
      <alignment horizontal="right"/>
    </xf>
    <xf numFmtId="166" fontId="7" fillId="0" borderId="16" xfId="2" applyNumberFormat="1" applyFont="1" applyBorder="1" applyAlignment="1"/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165" fontId="7" fillId="0" borderId="18" xfId="2" applyNumberFormat="1" applyFont="1" applyBorder="1" applyAlignment="1"/>
    <xf numFmtId="165" fontId="7" fillId="4" borderId="18" xfId="2" applyNumberFormat="1" applyFont="1" applyFill="1" applyBorder="1" applyAlignment="1"/>
    <xf numFmtId="166" fontId="7" fillId="0" borderId="18" xfId="2" applyNumberFormat="1" applyFont="1" applyBorder="1" applyAlignment="1">
      <alignment horizontal="right"/>
    </xf>
    <xf numFmtId="166" fontId="7" fillId="0" borderId="18" xfId="2" applyNumberFormat="1" applyFont="1" applyBorder="1" applyAlignment="1"/>
    <xf numFmtId="165" fontId="7" fillId="0" borderId="18" xfId="2" applyNumberFormat="1" applyFont="1" applyBorder="1" applyAlignment="1">
      <alignment horizontal="right"/>
    </xf>
    <xf numFmtId="168" fontId="7" fillId="0" borderId="18" xfId="2" applyNumberFormat="1" applyFont="1" applyBorder="1" applyAlignment="1"/>
    <xf numFmtId="169" fontId="9" fillId="0" borderId="18" xfId="1" applyNumberFormat="1" applyFont="1" applyBorder="1" applyAlignment="1">
      <alignment horizontal="center"/>
    </xf>
    <xf numFmtId="165" fontId="3" fillId="0" borderId="18" xfId="2" applyNumberFormat="1" applyFont="1" applyBorder="1" applyAlignment="1"/>
    <xf numFmtId="43" fontId="10" fillId="0" borderId="18" xfId="1" applyFont="1" applyFill="1" applyBorder="1" applyAlignment="1">
      <alignment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/>
    <xf numFmtId="0" fontId="14" fillId="2" borderId="0" xfId="0" applyFont="1" applyFill="1"/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/>
    <xf numFmtId="164" fontId="8" fillId="0" borderId="0" xfId="1" applyNumberFormat="1" applyFont="1"/>
    <xf numFmtId="43" fontId="15" fillId="0" borderId="9" xfId="1" applyFont="1" applyFill="1" applyBorder="1" applyAlignment="1">
      <alignment wrapText="1"/>
    </xf>
    <xf numFmtId="165" fontId="8" fillId="0" borderId="0" xfId="2" applyNumberFormat="1" applyFont="1" applyBorder="1" applyAlignment="1"/>
    <xf numFmtId="165" fontId="12" fillId="0" borderId="16" xfId="2" applyNumberFormat="1" applyFont="1" applyBorder="1" applyAlignment="1"/>
    <xf numFmtId="0" fontId="3" fillId="0" borderId="19" xfId="0" applyFont="1" applyBorder="1" applyAlignment="1">
      <alignment horizontal="center"/>
    </xf>
    <xf numFmtId="0" fontId="7" fillId="0" borderId="19" xfId="0" applyFont="1" applyBorder="1"/>
    <xf numFmtId="165" fontId="7" fillId="0" borderId="19" xfId="2" applyNumberFormat="1" applyFont="1" applyBorder="1" applyAlignment="1"/>
    <xf numFmtId="165" fontId="7" fillId="4" borderId="19" xfId="2" applyNumberFormat="1" applyFont="1" applyFill="1" applyBorder="1" applyAlignment="1"/>
    <xf numFmtId="169" fontId="9" fillId="0" borderId="19" xfId="1" applyNumberFormat="1" applyFont="1" applyBorder="1" applyAlignment="1">
      <alignment horizontal="center"/>
    </xf>
    <xf numFmtId="165" fontId="3" fillId="0" borderId="19" xfId="2" applyNumberFormat="1" applyFont="1" applyBorder="1" applyAlignment="1"/>
    <xf numFmtId="43" fontId="10" fillId="0" borderId="19" xfId="1" applyFont="1" applyFill="1" applyBorder="1" applyAlignment="1">
      <alignment wrapText="1"/>
    </xf>
    <xf numFmtId="43" fontId="15" fillId="0" borderId="0" xfId="1" applyFont="1" applyFill="1" applyBorder="1" applyAlignment="1">
      <alignment wrapText="1"/>
    </xf>
    <xf numFmtId="168" fontId="8" fillId="0" borderId="18" xfId="2" applyNumberFormat="1" applyFont="1" applyBorder="1" applyAlignment="1"/>
    <xf numFmtId="0" fontId="16" fillId="0" borderId="0" xfId="0" applyFont="1"/>
    <xf numFmtId="0" fontId="17" fillId="0" borderId="0" xfId="0" applyFont="1"/>
    <xf numFmtId="164" fontId="17" fillId="0" borderId="0" xfId="1" applyNumberFormat="1" applyFont="1"/>
    <xf numFmtId="0" fontId="3" fillId="0" borderId="0" xfId="0" quotePrefix="1" applyFont="1" applyAlignment="1">
      <alignment horizontal="right"/>
    </xf>
    <xf numFmtId="0" fontId="3" fillId="0" borderId="0" xfId="0" quotePrefix="1" applyFont="1"/>
    <xf numFmtId="0" fontId="4" fillId="0" borderId="0" xfId="0" applyFont="1"/>
    <xf numFmtId="0" fontId="6" fillId="3" borderId="6" xfId="0" applyFont="1" applyFill="1" applyBorder="1" applyAlignment="1">
      <alignment horizontal="center" vertical="center"/>
    </xf>
    <xf numFmtId="164" fontId="7" fillId="4" borderId="14" xfId="1" applyNumberFormat="1" applyFont="1" applyFill="1" applyBorder="1" applyAlignment="1"/>
    <xf numFmtId="43" fontId="7" fillId="0" borderId="14" xfId="1" applyFont="1" applyBorder="1" applyAlignment="1"/>
    <xf numFmtId="164" fontId="7" fillId="0" borderId="14" xfId="1" applyNumberFormat="1" applyFont="1" applyBorder="1" applyAlignment="1"/>
    <xf numFmtId="165" fontId="7" fillId="0" borderId="13" xfId="2" applyNumberFormat="1" applyFont="1" applyBorder="1" applyAlignment="1"/>
    <xf numFmtId="43" fontId="7" fillId="0" borderId="16" xfId="1" applyFont="1" applyBorder="1" applyAlignment="1"/>
    <xf numFmtId="164" fontId="7" fillId="0" borderId="16" xfId="1" applyNumberFormat="1" applyFont="1" applyBorder="1" applyAlignment="1"/>
    <xf numFmtId="43" fontId="7" fillId="0" borderId="18" xfId="1" applyFont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EM%202024%20STABUN%20KAB.%20BULUKUMBA%208%20K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HASIL%20SINGKRONISASI%20DATA%20ANGKA%20TETAP%20KOMODITAS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"/>
      <sheetName val="UB"/>
      <sheetName val="UL"/>
      <sheetName val="BB"/>
      <sheetName val="BT"/>
      <sheetName val="HR"/>
      <sheetName val="KJ"/>
      <sheetName val="BKP"/>
      <sheetName val="RA"/>
      <sheetName val="KDG"/>
      <sheetName val="KAB"/>
      <sheetName val="rekap tri I"/>
      <sheetName val="Rekap Tri 2"/>
      <sheetName val="Rekap Semester 1 Bulukumba"/>
      <sheetName val="Rekap Triwulan III"/>
      <sheetName val="Rekap Triwulan IV"/>
      <sheetName val="Sheet1"/>
      <sheetName val="SEMUSIM"/>
      <sheetName val="Semusim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TAHUN 2024</v>
          </cell>
        </row>
        <row r="5">
          <cell r="C5" t="str">
            <v>Tanaman Akhir Tahun 2023</v>
          </cell>
        </row>
        <row r="6">
          <cell r="H6" t="str">
            <v>Kondisi Triwulan I Tahun 2024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26">
          <cell r="R326">
            <v>11129</v>
          </cell>
        </row>
        <row r="327">
          <cell r="R327">
            <v>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98DC-F51B-41F6-99C6-54EF40737E51}">
  <sheetPr>
    <tabColor rgb="FF00B0F0"/>
  </sheetPr>
  <dimension ref="A1:U151"/>
  <sheetViews>
    <sheetView tabSelected="1" topLeftCell="A118" zoomScale="80" zoomScaleNormal="80" workbookViewId="0">
      <selection activeCell="AM141" sqref="AM141"/>
    </sheetView>
  </sheetViews>
  <sheetFormatPr defaultColWidth="4.1796875" defaultRowHeight="14" x14ac:dyDescent="0.3"/>
  <cols>
    <col min="1" max="1" width="4.1796875" style="3" customWidth="1"/>
    <col min="2" max="2" width="12.1796875" style="3" customWidth="1"/>
    <col min="3" max="3" width="8.7265625" style="3" customWidth="1"/>
    <col min="4" max="5" width="7.26953125" style="3" customWidth="1"/>
    <col min="6" max="6" width="7.81640625" style="3" customWidth="1"/>
    <col min="7" max="7" width="8.1796875" style="3" customWidth="1"/>
    <col min="8" max="8" width="7.7265625" style="3" customWidth="1"/>
    <col min="9" max="9" width="8" style="3" customWidth="1"/>
    <col min="10" max="10" width="7.26953125" style="3" customWidth="1"/>
    <col min="11" max="11" width="8" style="3" customWidth="1"/>
    <col min="12" max="12" width="11.453125" style="3" customWidth="1"/>
    <col min="13" max="14" width="9.7265625" style="3" customWidth="1"/>
    <col min="15" max="15" width="9.81640625" style="3" customWidth="1"/>
    <col min="16" max="16" width="9" style="3" customWidth="1"/>
    <col min="17" max="17" width="6.81640625" style="72" customWidth="1"/>
    <col min="18" max="18" width="8" style="3" customWidth="1"/>
    <col min="19" max="20" width="13.1796875" style="3" hidden="1" customWidth="1"/>
    <col min="21" max="21" width="10.1796875" style="4" customWidth="1"/>
    <col min="22" max="240" width="9.1796875" style="3" customWidth="1"/>
    <col min="241" max="257" width="4.1796875" style="3"/>
    <col min="258" max="258" width="12.1796875" style="3" customWidth="1"/>
    <col min="259" max="259" width="8.7265625" style="3" customWidth="1"/>
    <col min="260" max="261" width="7.26953125" style="3" customWidth="1"/>
    <col min="262" max="262" width="7.81640625" style="3" customWidth="1"/>
    <col min="263" max="263" width="8.1796875" style="3" customWidth="1"/>
    <col min="264" max="264" width="7.7265625" style="3" customWidth="1"/>
    <col min="265" max="265" width="8" style="3" customWidth="1"/>
    <col min="266" max="266" width="7.26953125" style="3" customWidth="1"/>
    <col min="267" max="267" width="8" style="3" customWidth="1"/>
    <col min="268" max="268" width="11.453125" style="3" customWidth="1"/>
    <col min="269" max="270" width="9.7265625" style="3" customWidth="1"/>
    <col min="271" max="271" width="9.81640625" style="3" customWidth="1"/>
    <col min="272" max="272" width="9" style="3" customWidth="1"/>
    <col min="273" max="273" width="6.81640625" style="3" customWidth="1"/>
    <col min="274" max="274" width="8" style="3" customWidth="1"/>
    <col min="275" max="276" width="0" style="3" hidden="1" customWidth="1"/>
    <col min="277" max="277" width="10.1796875" style="3" customWidth="1"/>
    <col min="278" max="496" width="9.1796875" style="3" customWidth="1"/>
    <col min="497" max="513" width="4.1796875" style="3"/>
    <col min="514" max="514" width="12.1796875" style="3" customWidth="1"/>
    <col min="515" max="515" width="8.7265625" style="3" customWidth="1"/>
    <col min="516" max="517" width="7.26953125" style="3" customWidth="1"/>
    <col min="518" max="518" width="7.81640625" style="3" customWidth="1"/>
    <col min="519" max="519" width="8.1796875" style="3" customWidth="1"/>
    <col min="520" max="520" width="7.7265625" style="3" customWidth="1"/>
    <col min="521" max="521" width="8" style="3" customWidth="1"/>
    <col min="522" max="522" width="7.26953125" style="3" customWidth="1"/>
    <col min="523" max="523" width="8" style="3" customWidth="1"/>
    <col min="524" max="524" width="11.453125" style="3" customWidth="1"/>
    <col min="525" max="526" width="9.7265625" style="3" customWidth="1"/>
    <col min="527" max="527" width="9.81640625" style="3" customWidth="1"/>
    <col min="528" max="528" width="9" style="3" customWidth="1"/>
    <col min="529" max="529" width="6.81640625" style="3" customWidth="1"/>
    <col min="530" max="530" width="8" style="3" customWidth="1"/>
    <col min="531" max="532" width="0" style="3" hidden="1" customWidth="1"/>
    <col min="533" max="533" width="10.1796875" style="3" customWidth="1"/>
    <col min="534" max="752" width="9.1796875" style="3" customWidth="1"/>
    <col min="753" max="769" width="4.1796875" style="3"/>
    <col min="770" max="770" width="12.1796875" style="3" customWidth="1"/>
    <col min="771" max="771" width="8.7265625" style="3" customWidth="1"/>
    <col min="772" max="773" width="7.26953125" style="3" customWidth="1"/>
    <col min="774" max="774" width="7.81640625" style="3" customWidth="1"/>
    <col min="775" max="775" width="8.1796875" style="3" customWidth="1"/>
    <col min="776" max="776" width="7.7265625" style="3" customWidth="1"/>
    <col min="777" max="777" width="8" style="3" customWidth="1"/>
    <col min="778" max="778" width="7.26953125" style="3" customWidth="1"/>
    <col min="779" max="779" width="8" style="3" customWidth="1"/>
    <col min="780" max="780" width="11.453125" style="3" customWidth="1"/>
    <col min="781" max="782" width="9.7265625" style="3" customWidth="1"/>
    <col min="783" max="783" width="9.81640625" style="3" customWidth="1"/>
    <col min="784" max="784" width="9" style="3" customWidth="1"/>
    <col min="785" max="785" width="6.81640625" style="3" customWidth="1"/>
    <col min="786" max="786" width="8" style="3" customWidth="1"/>
    <col min="787" max="788" width="0" style="3" hidden="1" customWidth="1"/>
    <col min="789" max="789" width="10.1796875" style="3" customWidth="1"/>
    <col min="790" max="1008" width="9.1796875" style="3" customWidth="1"/>
    <col min="1009" max="1025" width="4.1796875" style="3"/>
    <col min="1026" max="1026" width="12.1796875" style="3" customWidth="1"/>
    <col min="1027" max="1027" width="8.7265625" style="3" customWidth="1"/>
    <col min="1028" max="1029" width="7.26953125" style="3" customWidth="1"/>
    <col min="1030" max="1030" width="7.81640625" style="3" customWidth="1"/>
    <col min="1031" max="1031" width="8.1796875" style="3" customWidth="1"/>
    <col min="1032" max="1032" width="7.7265625" style="3" customWidth="1"/>
    <col min="1033" max="1033" width="8" style="3" customWidth="1"/>
    <col min="1034" max="1034" width="7.26953125" style="3" customWidth="1"/>
    <col min="1035" max="1035" width="8" style="3" customWidth="1"/>
    <col min="1036" max="1036" width="11.453125" style="3" customWidth="1"/>
    <col min="1037" max="1038" width="9.7265625" style="3" customWidth="1"/>
    <col min="1039" max="1039" width="9.81640625" style="3" customWidth="1"/>
    <col min="1040" max="1040" width="9" style="3" customWidth="1"/>
    <col min="1041" max="1041" width="6.81640625" style="3" customWidth="1"/>
    <col min="1042" max="1042" width="8" style="3" customWidth="1"/>
    <col min="1043" max="1044" width="0" style="3" hidden="1" customWidth="1"/>
    <col min="1045" max="1045" width="10.1796875" style="3" customWidth="1"/>
    <col min="1046" max="1264" width="9.1796875" style="3" customWidth="1"/>
    <col min="1265" max="1281" width="4.1796875" style="3"/>
    <col min="1282" max="1282" width="12.1796875" style="3" customWidth="1"/>
    <col min="1283" max="1283" width="8.7265625" style="3" customWidth="1"/>
    <col min="1284" max="1285" width="7.26953125" style="3" customWidth="1"/>
    <col min="1286" max="1286" width="7.81640625" style="3" customWidth="1"/>
    <col min="1287" max="1287" width="8.1796875" style="3" customWidth="1"/>
    <col min="1288" max="1288" width="7.7265625" style="3" customWidth="1"/>
    <col min="1289" max="1289" width="8" style="3" customWidth="1"/>
    <col min="1290" max="1290" width="7.26953125" style="3" customWidth="1"/>
    <col min="1291" max="1291" width="8" style="3" customWidth="1"/>
    <col min="1292" max="1292" width="11.453125" style="3" customWidth="1"/>
    <col min="1293" max="1294" width="9.7265625" style="3" customWidth="1"/>
    <col min="1295" max="1295" width="9.81640625" style="3" customWidth="1"/>
    <col min="1296" max="1296" width="9" style="3" customWidth="1"/>
    <col min="1297" max="1297" width="6.81640625" style="3" customWidth="1"/>
    <col min="1298" max="1298" width="8" style="3" customWidth="1"/>
    <col min="1299" max="1300" width="0" style="3" hidden="1" customWidth="1"/>
    <col min="1301" max="1301" width="10.1796875" style="3" customWidth="1"/>
    <col min="1302" max="1520" width="9.1796875" style="3" customWidth="1"/>
    <col min="1521" max="1537" width="4.1796875" style="3"/>
    <col min="1538" max="1538" width="12.1796875" style="3" customWidth="1"/>
    <col min="1539" max="1539" width="8.7265625" style="3" customWidth="1"/>
    <col min="1540" max="1541" width="7.26953125" style="3" customWidth="1"/>
    <col min="1542" max="1542" width="7.81640625" style="3" customWidth="1"/>
    <col min="1543" max="1543" width="8.1796875" style="3" customWidth="1"/>
    <col min="1544" max="1544" width="7.7265625" style="3" customWidth="1"/>
    <col min="1545" max="1545" width="8" style="3" customWidth="1"/>
    <col min="1546" max="1546" width="7.26953125" style="3" customWidth="1"/>
    <col min="1547" max="1547" width="8" style="3" customWidth="1"/>
    <col min="1548" max="1548" width="11.453125" style="3" customWidth="1"/>
    <col min="1549" max="1550" width="9.7265625" style="3" customWidth="1"/>
    <col min="1551" max="1551" width="9.81640625" style="3" customWidth="1"/>
    <col min="1552" max="1552" width="9" style="3" customWidth="1"/>
    <col min="1553" max="1553" width="6.81640625" style="3" customWidth="1"/>
    <col min="1554" max="1554" width="8" style="3" customWidth="1"/>
    <col min="1555" max="1556" width="0" style="3" hidden="1" customWidth="1"/>
    <col min="1557" max="1557" width="10.1796875" style="3" customWidth="1"/>
    <col min="1558" max="1776" width="9.1796875" style="3" customWidth="1"/>
    <col min="1777" max="1793" width="4.1796875" style="3"/>
    <col min="1794" max="1794" width="12.1796875" style="3" customWidth="1"/>
    <col min="1795" max="1795" width="8.7265625" style="3" customWidth="1"/>
    <col min="1796" max="1797" width="7.26953125" style="3" customWidth="1"/>
    <col min="1798" max="1798" width="7.81640625" style="3" customWidth="1"/>
    <col min="1799" max="1799" width="8.1796875" style="3" customWidth="1"/>
    <col min="1800" max="1800" width="7.7265625" style="3" customWidth="1"/>
    <col min="1801" max="1801" width="8" style="3" customWidth="1"/>
    <col min="1802" max="1802" width="7.26953125" style="3" customWidth="1"/>
    <col min="1803" max="1803" width="8" style="3" customWidth="1"/>
    <col min="1804" max="1804" width="11.453125" style="3" customWidth="1"/>
    <col min="1805" max="1806" width="9.7265625" style="3" customWidth="1"/>
    <col min="1807" max="1807" width="9.81640625" style="3" customWidth="1"/>
    <col min="1808" max="1808" width="9" style="3" customWidth="1"/>
    <col min="1809" max="1809" width="6.81640625" style="3" customWidth="1"/>
    <col min="1810" max="1810" width="8" style="3" customWidth="1"/>
    <col min="1811" max="1812" width="0" style="3" hidden="1" customWidth="1"/>
    <col min="1813" max="1813" width="10.1796875" style="3" customWidth="1"/>
    <col min="1814" max="2032" width="9.1796875" style="3" customWidth="1"/>
    <col min="2033" max="2049" width="4.1796875" style="3"/>
    <col min="2050" max="2050" width="12.1796875" style="3" customWidth="1"/>
    <col min="2051" max="2051" width="8.7265625" style="3" customWidth="1"/>
    <col min="2052" max="2053" width="7.26953125" style="3" customWidth="1"/>
    <col min="2054" max="2054" width="7.81640625" style="3" customWidth="1"/>
    <col min="2055" max="2055" width="8.1796875" style="3" customWidth="1"/>
    <col min="2056" max="2056" width="7.7265625" style="3" customWidth="1"/>
    <col min="2057" max="2057" width="8" style="3" customWidth="1"/>
    <col min="2058" max="2058" width="7.26953125" style="3" customWidth="1"/>
    <col min="2059" max="2059" width="8" style="3" customWidth="1"/>
    <col min="2060" max="2060" width="11.453125" style="3" customWidth="1"/>
    <col min="2061" max="2062" width="9.7265625" style="3" customWidth="1"/>
    <col min="2063" max="2063" width="9.81640625" style="3" customWidth="1"/>
    <col min="2064" max="2064" width="9" style="3" customWidth="1"/>
    <col min="2065" max="2065" width="6.81640625" style="3" customWidth="1"/>
    <col min="2066" max="2066" width="8" style="3" customWidth="1"/>
    <col min="2067" max="2068" width="0" style="3" hidden="1" customWidth="1"/>
    <col min="2069" max="2069" width="10.1796875" style="3" customWidth="1"/>
    <col min="2070" max="2288" width="9.1796875" style="3" customWidth="1"/>
    <col min="2289" max="2305" width="4.1796875" style="3"/>
    <col min="2306" max="2306" width="12.1796875" style="3" customWidth="1"/>
    <col min="2307" max="2307" width="8.7265625" style="3" customWidth="1"/>
    <col min="2308" max="2309" width="7.26953125" style="3" customWidth="1"/>
    <col min="2310" max="2310" width="7.81640625" style="3" customWidth="1"/>
    <col min="2311" max="2311" width="8.1796875" style="3" customWidth="1"/>
    <col min="2312" max="2312" width="7.7265625" style="3" customWidth="1"/>
    <col min="2313" max="2313" width="8" style="3" customWidth="1"/>
    <col min="2314" max="2314" width="7.26953125" style="3" customWidth="1"/>
    <col min="2315" max="2315" width="8" style="3" customWidth="1"/>
    <col min="2316" max="2316" width="11.453125" style="3" customWidth="1"/>
    <col min="2317" max="2318" width="9.7265625" style="3" customWidth="1"/>
    <col min="2319" max="2319" width="9.81640625" style="3" customWidth="1"/>
    <col min="2320" max="2320" width="9" style="3" customWidth="1"/>
    <col min="2321" max="2321" width="6.81640625" style="3" customWidth="1"/>
    <col min="2322" max="2322" width="8" style="3" customWidth="1"/>
    <col min="2323" max="2324" width="0" style="3" hidden="1" customWidth="1"/>
    <col min="2325" max="2325" width="10.1796875" style="3" customWidth="1"/>
    <col min="2326" max="2544" width="9.1796875" style="3" customWidth="1"/>
    <col min="2545" max="2561" width="4.1796875" style="3"/>
    <col min="2562" max="2562" width="12.1796875" style="3" customWidth="1"/>
    <col min="2563" max="2563" width="8.7265625" style="3" customWidth="1"/>
    <col min="2564" max="2565" width="7.26953125" style="3" customWidth="1"/>
    <col min="2566" max="2566" width="7.81640625" style="3" customWidth="1"/>
    <col min="2567" max="2567" width="8.1796875" style="3" customWidth="1"/>
    <col min="2568" max="2568" width="7.7265625" style="3" customWidth="1"/>
    <col min="2569" max="2569" width="8" style="3" customWidth="1"/>
    <col min="2570" max="2570" width="7.26953125" style="3" customWidth="1"/>
    <col min="2571" max="2571" width="8" style="3" customWidth="1"/>
    <col min="2572" max="2572" width="11.453125" style="3" customWidth="1"/>
    <col min="2573" max="2574" width="9.7265625" style="3" customWidth="1"/>
    <col min="2575" max="2575" width="9.81640625" style="3" customWidth="1"/>
    <col min="2576" max="2576" width="9" style="3" customWidth="1"/>
    <col min="2577" max="2577" width="6.81640625" style="3" customWidth="1"/>
    <col min="2578" max="2578" width="8" style="3" customWidth="1"/>
    <col min="2579" max="2580" width="0" style="3" hidden="1" customWidth="1"/>
    <col min="2581" max="2581" width="10.1796875" style="3" customWidth="1"/>
    <col min="2582" max="2800" width="9.1796875" style="3" customWidth="1"/>
    <col min="2801" max="2817" width="4.1796875" style="3"/>
    <col min="2818" max="2818" width="12.1796875" style="3" customWidth="1"/>
    <col min="2819" max="2819" width="8.7265625" style="3" customWidth="1"/>
    <col min="2820" max="2821" width="7.26953125" style="3" customWidth="1"/>
    <col min="2822" max="2822" width="7.81640625" style="3" customWidth="1"/>
    <col min="2823" max="2823" width="8.1796875" style="3" customWidth="1"/>
    <col min="2824" max="2824" width="7.7265625" style="3" customWidth="1"/>
    <col min="2825" max="2825" width="8" style="3" customWidth="1"/>
    <col min="2826" max="2826" width="7.26953125" style="3" customWidth="1"/>
    <col min="2827" max="2827" width="8" style="3" customWidth="1"/>
    <col min="2828" max="2828" width="11.453125" style="3" customWidth="1"/>
    <col min="2829" max="2830" width="9.7265625" style="3" customWidth="1"/>
    <col min="2831" max="2831" width="9.81640625" style="3" customWidth="1"/>
    <col min="2832" max="2832" width="9" style="3" customWidth="1"/>
    <col min="2833" max="2833" width="6.81640625" style="3" customWidth="1"/>
    <col min="2834" max="2834" width="8" style="3" customWidth="1"/>
    <col min="2835" max="2836" width="0" style="3" hidden="1" customWidth="1"/>
    <col min="2837" max="2837" width="10.1796875" style="3" customWidth="1"/>
    <col min="2838" max="3056" width="9.1796875" style="3" customWidth="1"/>
    <col min="3057" max="3073" width="4.1796875" style="3"/>
    <col min="3074" max="3074" width="12.1796875" style="3" customWidth="1"/>
    <col min="3075" max="3075" width="8.7265625" style="3" customWidth="1"/>
    <col min="3076" max="3077" width="7.26953125" style="3" customWidth="1"/>
    <col min="3078" max="3078" width="7.81640625" style="3" customWidth="1"/>
    <col min="3079" max="3079" width="8.1796875" style="3" customWidth="1"/>
    <col min="3080" max="3080" width="7.7265625" style="3" customWidth="1"/>
    <col min="3081" max="3081" width="8" style="3" customWidth="1"/>
    <col min="3082" max="3082" width="7.26953125" style="3" customWidth="1"/>
    <col min="3083" max="3083" width="8" style="3" customWidth="1"/>
    <col min="3084" max="3084" width="11.453125" style="3" customWidth="1"/>
    <col min="3085" max="3086" width="9.7265625" style="3" customWidth="1"/>
    <col min="3087" max="3087" width="9.81640625" style="3" customWidth="1"/>
    <col min="3088" max="3088" width="9" style="3" customWidth="1"/>
    <col min="3089" max="3089" width="6.81640625" style="3" customWidth="1"/>
    <col min="3090" max="3090" width="8" style="3" customWidth="1"/>
    <col min="3091" max="3092" width="0" style="3" hidden="1" customWidth="1"/>
    <col min="3093" max="3093" width="10.1796875" style="3" customWidth="1"/>
    <col min="3094" max="3312" width="9.1796875" style="3" customWidth="1"/>
    <col min="3313" max="3329" width="4.1796875" style="3"/>
    <col min="3330" max="3330" width="12.1796875" style="3" customWidth="1"/>
    <col min="3331" max="3331" width="8.7265625" style="3" customWidth="1"/>
    <col min="3332" max="3333" width="7.26953125" style="3" customWidth="1"/>
    <col min="3334" max="3334" width="7.81640625" style="3" customWidth="1"/>
    <col min="3335" max="3335" width="8.1796875" style="3" customWidth="1"/>
    <col min="3336" max="3336" width="7.7265625" style="3" customWidth="1"/>
    <col min="3337" max="3337" width="8" style="3" customWidth="1"/>
    <col min="3338" max="3338" width="7.26953125" style="3" customWidth="1"/>
    <col min="3339" max="3339" width="8" style="3" customWidth="1"/>
    <col min="3340" max="3340" width="11.453125" style="3" customWidth="1"/>
    <col min="3341" max="3342" width="9.7265625" style="3" customWidth="1"/>
    <col min="3343" max="3343" width="9.81640625" style="3" customWidth="1"/>
    <col min="3344" max="3344" width="9" style="3" customWidth="1"/>
    <col min="3345" max="3345" width="6.81640625" style="3" customWidth="1"/>
    <col min="3346" max="3346" width="8" style="3" customWidth="1"/>
    <col min="3347" max="3348" width="0" style="3" hidden="1" customWidth="1"/>
    <col min="3349" max="3349" width="10.1796875" style="3" customWidth="1"/>
    <col min="3350" max="3568" width="9.1796875" style="3" customWidth="1"/>
    <col min="3569" max="3585" width="4.1796875" style="3"/>
    <col min="3586" max="3586" width="12.1796875" style="3" customWidth="1"/>
    <col min="3587" max="3587" width="8.7265625" style="3" customWidth="1"/>
    <col min="3588" max="3589" width="7.26953125" style="3" customWidth="1"/>
    <col min="3590" max="3590" width="7.81640625" style="3" customWidth="1"/>
    <col min="3591" max="3591" width="8.1796875" style="3" customWidth="1"/>
    <col min="3592" max="3592" width="7.7265625" style="3" customWidth="1"/>
    <col min="3593" max="3593" width="8" style="3" customWidth="1"/>
    <col min="3594" max="3594" width="7.26953125" style="3" customWidth="1"/>
    <col min="3595" max="3595" width="8" style="3" customWidth="1"/>
    <col min="3596" max="3596" width="11.453125" style="3" customWidth="1"/>
    <col min="3597" max="3598" width="9.7265625" style="3" customWidth="1"/>
    <col min="3599" max="3599" width="9.81640625" style="3" customWidth="1"/>
    <col min="3600" max="3600" width="9" style="3" customWidth="1"/>
    <col min="3601" max="3601" width="6.81640625" style="3" customWidth="1"/>
    <col min="3602" max="3602" width="8" style="3" customWidth="1"/>
    <col min="3603" max="3604" width="0" style="3" hidden="1" customWidth="1"/>
    <col min="3605" max="3605" width="10.1796875" style="3" customWidth="1"/>
    <col min="3606" max="3824" width="9.1796875" style="3" customWidth="1"/>
    <col min="3825" max="3841" width="4.1796875" style="3"/>
    <col min="3842" max="3842" width="12.1796875" style="3" customWidth="1"/>
    <col min="3843" max="3843" width="8.7265625" style="3" customWidth="1"/>
    <col min="3844" max="3845" width="7.26953125" style="3" customWidth="1"/>
    <col min="3846" max="3846" width="7.81640625" style="3" customWidth="1"/>
    <col min="3847" max="3847" width="8.1796875" style="3" customWidth="1"/>
    <col min="3848" max="3848" width="7.7265625" style="3" customWidth="1"/>
    <col min="3849" max="3849" width="8" style="3" customWidth="1"/>
    <col min="3850" max="3850" width="7.26953125" style="3" customWidth="1"/>
    <col min="3851" max="3851" width="8" style="3" customWidth="1"/>
    <col min="3852" max="3852" width="11.453125" style="3" customWidth="1"/>
    <col min="3853" max="3854" width="9.7265625" style="3" customWidth="1"/>
    <col min="3855" max="3855" width="9.81640625" style="3" customWidth="1"/>
    <col min="3856" max="3856" width="9" style="3" customWidth="1"/>
    <col min="3857" max="3857" width="6.81640625" style="3" customWidth="1"/>
    <col min="3858" max="3858" width="8" style="3" customWidth="1"/>
    <col min="3859" max="3860" width="0" style="3" hidden="1" customWidth="1"/>
    <col min="3861" max="3861" width="10.1796875" style="3" customWidth="1"/>
    <col min="3862" max="4080" width="9.1796875" style="3" customWidth="1"/>
    <col min="4081" max="4097" width="4.1796875" style="3"/>
    <col min="4098" max="4098" width="12.1796875" style="3" customWidth="1"/>
    <col min="4099" max="4099" width="8.7265625" style="3" customWidth="1"/>
    <col min="4100" max="4101" width="7.26953125" style="3" customWidth="1"/>
    <col min="4102" max="4102" width="7.81640625" style="3" customWidth="1"/>
    <col min="4103" max="4103" width="8.1796875" style="3" customWidth="1"/>
    <col min="4104" max="4104" width="7.7265625" style="3" customWidth="1"/>
    <col min="4105" max="4105" width="8" style="3" customWidth="1"/>
    <col min="4106" max="4106" width="7.26953125" style="3" customWidth="1"/>
    <col min="4107" max="4107" width="8" style="3" customWidth="1"/>
    <col min="4108" max="4108" width="11.453125" style="3" customWidth="1"/>
    <col min="4109" max="4110" width="9.7265625" style="3" customWidth="1"/>
    <col min="4111" max="4111" width="9.81640625" style="3" customWidth="1"/>
    <col min="4112" max="4112" width="9" style="3" customWidth="1"/>
    <col min="4113" max="4113" width="6.81640625" style="3" customWidth="1"/>
    <col min="4114" max="4114" width="8" style="3" customWidth="1"/>
    <col min="4115" max="4116" width="0" style="3" hidden="1" customWidth="1"/>
    <col min="4117" max="4117" width="10.1796875" style="3" customWidth="1"/>
    <col min="4118" max="4336" width="9.1796875" style="3" customWidth="1"/>
    <col min="4337" max="4353" width="4.1796875" style="3"/>
    <col min="4354" max="4354" width="12.1796875" style="3" customWidth="1"/>
    <col min="4355" max="4355" width="8.7265625" style="3" customWidth="1"/>
    <col min="4356" max="4357" width="7.26953125" style="3" customWidth="1"/>
    <col min="4358" max="4358" width="7.81640625" style="3" customWidth="1"/>
    <col min="4359" max="4359" width="8.1796875" style="3" customWidth="1"/>
    <col min="4360" max="4360" width="7.7265625" style="3" customWidth="1"/>
    <col min="4361" max="4361" width="8" style="3" customWidth="1"/>
    <col min="4362" max="4362" width="7.26953125" style="3" customWidth="1"/>
    <col min="4363" max="4363" width="8" style="3" customWidth="1"/>
    <col min="4364" max="4364" width="11.453125" style="3" customWidth="1"/>
    <col min="4365" max="4366" width="9.7265625" style="3" customWidth="1"/>
    <col min="4367" max="4367" width="9.81640625" style="3" customWidth="1"/>
    <col min="4368" max="4368" width="9" style="3" customWidth="1"/>
    <col min="4369" max="4369" width="6.81640625" style="3" customWidth="1"/>
    <col min="4370" max="4370" width="8" style="3" customWidth="1"/>
    <col min="4371" max="4372" width="0" style="3" hidden="1" customWidth="1"/>
    <col min="4373" max="4373" width="10.1796875" style="3" customWidth="1"/>
    <col min="4374" max="4592" width="9.1796875" style="3" customWidth="1"/>
    <col min="4593" max="4609" width="4.1796875" style="3"/>
    <col min="4610" max="4610" width="12.1796875" style="3" customWidth="1"/>
    <col min="4611" max="4611" width="8.7265625" style="3" customWidth="1"/>
    <col min="4612" max="4613" width="7.26953125" style="3" customWidth="1"/>
    <col min="4614" max="4614" width="7.81640625" style="3" customWidth="1"/>
    <col min="4615" max="4615" width="8.1796875" style="3" customWidth="1"/>
    <col min="4616" max="4616" width="7.7265625" style="3" customWidth="1"/>
    <col min="4617" max="4617" width="8" style="3" customWidth="1"/>
    <col min="4618" max="4618" width="7.26953125" style="3" customWidth="1"/>
    <col min="4619" max="4619" width="8" style="3" customWidth="1"/>
    <col min="4620" max="4620" width="11.453125" style="3" customWidth="1"/>
    <col min="4621" max="4622" width="9.7265625" style="3" customWidth="1"/>
    <col min="4623" max="4623" width="9.81640625" style="3" customWidth="1"/>
    <col min="4624" max="4624" width="9" style="3" customWidth="1"/>
    <col min="4625" max="4625" width="6.81640625" style="3" customWidth="1"/>
    <col min="4626" max="4626" width="8" style="3" customWidth="1"/>
    <col min="4627" max="4628" width="0" style="3" hidden="1" customWidth="1"/>
    <col min="4629" max="4629" width="10.1796875" style="3" customWidth="1"/>
    <col min="4630" max="4848" width="9.1796875" style="3" customWidth="1"/>
    <col min="4849" max="4865" width="4.1796875" style="3"/>
    <col min="4866" max="4866" width="12.1796875" style="3" customWidth="1"/>
    <col min="4867" max="4867" width="8.7265625" style="3" customWidth="1"/>
    <col min="4868" max="4869" width="7.26953125" style="3" customWidth="1"/>
    <col min="4870" max="4870" width="7.81640625" style="3" customWidth="1"/>
    <col min="4871" max="4871" width="8.1796875" style="3" customWidth="1"/>
    <col min="4872" max="4872" width="7.7265625" style="3" customWidth="1"/>
    <col min="4873" max="4873" width="8" style="3" customWidth="1"/>
    <col min="4874" max="4874" width="7.26953125" style="3" customWidth="1"/>
    <col min="4875" max="4875" width="8" style="3" customWidth="1"/>
    <col min="4876" max="4876" width="11.453125" style="3" customWidth="1"/>
    <col min="4877" max="4878" width="9.7265625" style="3" customWidth="1"/>
    <col min="4879" max="4879" width="9.81640625" style="3" customWidth="1"/>
    <col min="4880" max="4880" width="9" style="3" customWidth="1"/>
    <col min="4881" max="4881" width="6.81640625" style="3" customWidth="1"/>
    <col min="4882" max="4882" width="8" style="3" customWidth="1"/>
    <col min="4883" max="4884" width="0" style="3" hidden="1" customWidth="1"/>
    <col min="4885" max="4885" width="10.1796875" style="3" customWidth="1"/>
    <col min="4886" max="5104" width="9.1796875" style="3" customWidth="1"/>
    <col min="5105" max="5121" width="4.1796875" style="3"/>
    <col min="5122" max="5122" width="12.1796875" style="3" customWidth="1"/>
    <col min="5123" max="5123" width="8.7265625" style="3" customWidth="1"/>
    <col min="5124" max="5125" width="7.26953125" style="3" customWidth="1"/>
    <col min="5126" max="5126" width="7.81640625" style="3" customWidth="1"/>
    <col min="5127" max="5127" width="8.1796875" style="3" customWidth="1"/>
    <col min="5128" max="5128" width="7.7265625" style="3" customWidth="1"/>
    <col min="5129" max="5129" width="8" style="3" customWidth="1"/>
    <col min="5130" max="5130" width="7.26953125" style="3" customWidth="1"/>
    <col min="5131" max="5131" width="8" style="3" customWidth="1"/>
    <col min="5132" max="5132" width="11.453125" style="3" customWidth="1"/>
    <col min="5133" max="5134" width="9.7265625" style="3" customWidth="1"/>
    <col min="5135" max="5135" width="9.81640625" style="3" customWidth="1"/>
    <col min="5136" max="5136" width="9" style="3" customWidth="1"/>
    <col min="5137" max="5137" width="6.81640625" style="3" customWidth="1"/>
    <col min="5138" max="5138" width="8" style="3" customWidth="1"/>
    <col min="5139" max="5140" width="0" style="3" hidden="1" customWidth="1"/>
    <col min="5141" max="5141" width="10.1796875" style="3" customWidth="1"/>
    <col min="5142" max="5360" width="9.1796875" style="3" customWidth="1"/>
    <col min="5361" max="5377" width="4.1796875" style="3"/>
    <col min="5378" max="5378" width="12.1796875" style="3" customWidth="1"/>
    <col min="5379" max="5379" width="8.7265625" style="3" customWidth="1"/>
    <col min="5380" max="5381" width="7.26953125" style="3" customWidth="1"/>
    <col min="5382" max="5382" width="7.81640625" style="3" customWidth="1"/>
    <col min="5383" max="5383" width="8.1796875" style="3" customWidth="1"/>
    <col min="5384" max="5384" width="7.7265625" style="3" customWidth="1"/>
    <col min="5385" max="5385" width="8" style="3" customWidth="1"/>
    <col min="5386" max="5386" width="7.26953125" style="3" customWidth="1"/>
    <col min="5387" max="5387" width="8" style="3" customWidth="1"/>
    <col min="5388" max="5388" width="11.453125" style="3" customWidth="1"/>
    <col min="5389" max="5390" width="9.7265625" style="3" customWidth="1"/>
    <col min="5391" max="5391" width="9.81640625" style="3" customWidth="1"/>
    <col min="5392" max="5392" width="9" style="3" customWidth="1"/>
    <col min="5393" max="5393" width="6.81640625" style="3" customWidth="1"/>
    <col min="5394" max="5394" width="8" style="3" customWidth="1"/>
    <col min="5395" max="5396" width="0" style="3" hidden="1" customWidth="1"/>
    <col min="5397" max="5397" width="10.1796875" style="3" customWidth="1"/>
    <col min="5398" max="5616" width="9.1796875" style="3" customWidth="1"/>
    <col min="5617" max="5633" width="4.1796875" style="3"/>
    <col min="5634" max="5634" width="12.1796875" style="3" customWidth="1"/>
    <col min="5635" max="5635" width="8.7265625" style="3" customWidth="1"/>
    <col min="5636" max="5637" width="7.26953125" style="3" customWidth="1"/>
    <col min="5638" max="5638" width="7.81640625" style="3" customWidth="1"/>
    <col min="5639" max="5639" width="8.1796875" style="3" customWidth="1"/>
    <col min="5640" max="5640" width="7.7265625" style="3" customWidth="1"/>
    <col min="5641" max="5641" width="8" style="3" customWidth="1"/>
    <col min="5642" max="5642" width="7.26953125" style="3" customWidth="1"/>
    <col min="5643" max="5643" width="8" style="3" customWidth="1"/>
    <col min="5644" max="5644" width="11.453125" style="3" customWidth="1"/>
    <col min="5645" max="5646" width="9.7265625" style="3" customWidth="1"/>
    <col min="5647" max="5647" width="9.81640625" style="3" customWidth="1"/>
    <col min="5648" max="5648" width="9" style="3" customWidth="1"/>
    <col min="5649" max="5649" width="6.81640625" style="3" customWidth="1"/>
    <col min="5650" max="5650" width="8" style="3" customWidth="1"/>
    <col min="5651" max="5652" width="0" style="3" hidden="1" customWidth="1"/>
    <col min="5653" max="5653" width="10.1796875" style="3" customWidth="1"/>
    <col min="5654" max="5872" width="9.1796875" style="3" customWidth="1"/>
    <col min="5873" max="5889" width="4.1796875" style="3"/>
    <col min="5890" max="5890" width="12.1796875" style="3" customWidth="1"/>
    <col min="5891" max="5891" width="8.7265625" style="3" customWidth="1"/>
    <col min="5892" max="5893" width="7.26953125" style="3" customWidth="1"/>
    <col min="5894" max="5894" width="7.81640625" style="3" customWidth="1"/>
    <col min="5895" max="5895" width="8.1796875" style="3" customWidth="1"/>
    <col min="5896" max="5896" width="7.7265625" style="3" customWidth="1"/>
    <col min="5897" max="5897" width="8" style="3" customWidth="1"/>
    <col min="5898" max="5898" width="7.26953125" style="3" customWidth="1"/>
    <col min="5899" max="5899" width="8" style="3" customWidth="1"/>
    <col min="5900" max="5900" width="11.453125" style="3" customWidth="1"/>
    <col min="5901" max="5902" width="9.7265625" style="3" customWidth="1"/>
    <col min="5903" max="5903" width="9.81640625" style="3" customWidth="1"/>
    <col min="5904" max="5904" width="9" style="3" customWidth="1"/>
    <col min="5905" max="5905" width="6.81640625" style="3" customWidth="1"/>
    <col min="5906" max="5906" width="8" style="3" customWidth="1"/>
    <col min="5907" max="5908" width="0" style="3" hidden="1" customWidth="1"/>
    <col min="5909" max="5909" width="10.1796875" style="3" customWidth="1"/>
    <col min="5910" max="6128" width="9.1796875" style="3" customWidth="1"/>
    <col min="6129" max="6145" width="4.1796875" style="3"/>
    <col min="6146" max="6146" width="12.1796875" style="3" customWidth="1"/>
    <col min="6147" max="6147" width="8.7265625" style="3" customWidth="1"/>
    <col min="6148" max="6149" width="7.26953125" style="3" customWidth="1"/>
    <col min="6150" max="6150" width="7.81640625" style="3" customWidth="1"/>
    <col min="6151" max="6151" width="8.1796875" style="3" customWidth="1"/>
    <col min="6152" max="6152" width="7.7265625" style="3" customWidth="1"/>
    <col min="6153" max="6153" width="8" style="3" customWidth="1"/>
    <col min="6154" max="6154" width="7.26953125" style="3" customWidth="1"/>
    <col min="6155" max="6155" width="8" style="3" customWidth="1"/>
    <col min="6156" max="6156" width="11.453125" style="3" customWidth="1"/>
    <col min="6157" max="6158" width="9.7265625" style="3" customWidth="1"/>
    <col min="6159" max="6159" width="9.81640625" style="3" customWidth="1"/>
    <col min="6160" max="6160" width="9" style="3" customWidth="1"/>
    <col min="6161" max="6161" width="6.81640625" style="3" customWidth="1"/>
    <col min="6162" max="6162" width="8" style="3" customWidth="1"/>
    <col min="6163" max="6164" width="0" style="3" hidden="1" customWidth="1"/>
    <col min="6165" max="6165" width="10.1796875" style="3" customWidth="1"/>
    <col min="6166" max="6384" width="9.1796875" style="3" customWidth="1"/>
    <col min="6385" max="6401" width="4.1796875" style="3"/>
    <col min="6402" max="6402" width="12.1796875" style="3" customWidth="1"/>
    <col min="6403" max="6403" width="8.7265625" style="3" customWidth="1"/>
    <col min="6404" max="6405" width="7.26953125" style="3" customWidth="1"/>
    <col min="6406" max="6406" width="7.81640625" style="3" customWidth="1"/>
    <col min="6407" max="6407" width="8.1796875" style="3" customWidth="1"/>
    <col min="6408" max="6408" width="7.7265625" style="3" customWidth="1"/>
    <col min="6409" max="6409" width="8" style="3" customWidth="1"/>
    <col min="6410" max="6410" width="7.26953125" style="3" customWidth="1"/>
    <col min="6411" max="6411" width="8" style="3" customWidth="1"/>
    <col min="6412" max="6412" width="11.453125" style="3" customWidth="1"/>
    <col min="6413" max="6414" width="9.7265625" style="3" customWidth="1"/>
    <col min="6415" max="6415" width="9.81640625" style="3" customWidth="1"/>
    <col min="6416" max="6416" width="9" style="3" customWidth="1"/>
    <col min="6417" max="6417" width="6.81640625" style="3" customWidth="1"/>
    <col min="6418" max="6418" width="8" style="3" customWidth="1"/>
    <col min="6419" max="6420" width="0" style="3" hidden="1" customWidth="1"/>
    <col min="6421" max="6421" width="10.1796875" style="3" customWidth="1"/>
    <col min="6422" max="6640" width="9.1796875" style="3" customWidth="1"/>
    <col min="6641" max="6657" width="4.1796875" style="3"/>
    <col min="6658" max="6658" width="12.1796875" style="3" customWidth="1"/>
    <col min="6659" max="6659" width="8.7265625" style="3" customWidth="1"/>
    <col min="6660" max="6661" width="7.26953125" style="3" customWidth="1"/>
    <col min="6662" max="6662" width="7.81640625" style="3" customWidth="1"/>
    <col min="6663" max="6663" width="8.1796875" style="3" customWidth="1"/>
    <col min="6664" max="6664" width="7.7265625" style="3" customWidth="1"/>
    <col min="6665" max="6665" width="8" style="3" customWidth="1"/>
    <col min="6666" max="6666" width="7.26953125" style="3" customWidth="1"/>
    <col min="6667" max="6667" width="8" style="3" customWidth="1"/>
    <col min="6668" max="6668" width="11.453125" style="3" customWidth="1"/>
    <col min="6669" max="6670" width="9.7265625" style="3" customWidth="1"/>
    <col min="6671" max="6671" width="9.81640625" style="3" customWidth="1"/>
    <col min="6672" max="6672" width="9" style="3" customWidth="1"/>
    <col min="6673" max="6673" width="6.81640625" style="3" customWidth="1"/>
    <col min="6674" max="6674" width="8" style="3" customWidth="1"/>
    <col min="6675" max="6676" width="0" style="3" hidden="1" customWidth="1"/>
    <col min="6677" max="6677" width="10.1796875" style="3" customWidth="1"/>
    <col min="6678" max="6896" width="9.1796875" style="3" customWidth="1"/>
    <col min="6897" max="6913" width="4.1796875" style="3"/>
    <col min="6914" max="6914" width="12.1796875" style="3" customWidth="1"/>
    <col min="6915" max="6915" width="8.7265625" style="3" customWidth="1"/>
    <col min="6916" max="6917" width="7.26953125" style="3" customWidth="1"/>
    <col min="6918" max="6918" width="7.81640625" style="3" customWidth="1"/>
    <col min="6919" max="6919" width="8.1796875" style="3" customWidth="1"/>
    <col min="6920" max="6920" width="7.7265625" style="3" customWidth="1"/>
    <col min="6921" max="6921" width="8" style="3" customWidth="1"/>
    <col min="6922" max="6922" width="7.26953125" style="3" customWidth="1"/>
    <col min="6923" max="6923" width="8" style="3" customWidth="1"/>
    <col min="6924" max="6924" width="11.453125" style="3" customWidth="1"/>
    <col min="6925" max="6926" width="9.7265625" style="3" customWidth="1"/>
    <col min="6927" max="6927" width="9.81640625" style="3" customWidth="1"/>
    <col min="6928" max="6928" width="9" style="3" customWidth="1"/>
    <col min="6929" max="6929" width="6.81640625" style="3" customWidth="1"/>
    <col min="6930" max="6930" width="8" style="3" customWidth="1"/>
    <col min="6931" max="6932" width="0" style="3" hidden="1" customWidth="1"/>
    <col min="6933" max="6933" width="10.1796875" style="3" customWidth="1"/>
    <col min="6934" max="7152" width="9.1796875" style="3" customWidth="1"/>
    <col min="7153" max="7169" width="4.1796875" style="3"/>
    <col min="7170" max="7170" width="12.1796875" style="3" customWidth="1"/>
    <col min="7171" max="7171" width="8.7265625" style="3" customWidth="1"/>
    <col min="7172" max="7173" width="7.26953125" style="3" customWidth="1"/>
    <col min="7174" max="7174" width="7.81640625" style="3" customWidth="1"/>
    <col min="7175" max="7175" width="8.1796875" style="3" customWidth="1"/>
    <col min="7176" max="7176" width="7.7265625" style="3" customWidth="1"/>
    <col min="7177" max="7177" width="8" style="3" customWidth="1"/>
    <col min="7178" max="7178" width="7.26953125" style="3" customWidth="1"/>
    <col min="7179" max="7179" width="8" style="3" customWidth="1"/>
    <col min="7180" max="7180" width="11.453125" style="3" customWidth="1"/>
    <col min="7181" max="7182" width="9.7265625" style="3" customWidth="1"/>
    <col min="7183" max="7183" width="9.81640625" style="3" customWidth="1"/>
    <col min="7184" max="7184" width="9" style="3" customWidth="1"/>
    <col min="7185" max="7185" width="6.81640625" style="3" customWidth="1"/>
    <col min="7186" max="7186" width="8" style="3" customWidth="1"/>
    <col min="7187" max="7188" width="0" style="3" hidden="1" customWidth="1"/>
    <col min="7189" max="7189" width="10.1796875" style="3" customWidth="1"/>
    <col min="7190" max="7408" width="9.1796875" style="3" customWidth="1"/>
    <col min="7409" max="7425" width="4.1796875" style="3"/>
    <col min="7426" max="7426" width="12.1796875" style="3" customWidth="1"/>
    <col min="7427" max="7427" width="8.7265625" style="3" customWidth="1"/>
    <col min="7428" max="7429" width="7.26953125" style="3" customWidth="1"/>
    <col min="7430" max="7430" width="7.81640625" style="3" customWidth="1"/>
    <col min="7431" max="7431" width="8.1796875" style="3" customWidth="1"/>
    <col min="7432" max="7432" width="7.7265625" style="3" customWidth="1"/>
    <col min="7433" max="7433" width="8" style="3" customWidth="1"/>
    <col min="7434" max="7434" width="7.26953125" style="3" customWidth="1"/>
    <col min="7435" max="7435" width="8" style="3" customWidth="1"/>
    <col min="7436" max="7436" width="11.453125" style="3" customWidth="1"/>
    <col min="7437" max="7438" width="9.7265625" style="3" customWidth="1"/>
    <col min="7439" max="7439" width="9.81640625" style="3" customWidth="1"/>
    <col min="7440" max="7440" width="9" style="3" customWidth="1"/>
    <col min="7441" max="7441" width="6.81640625" style="3" customWidth="1"/>
    <col min="7442" max="7442" width="8" style="3" customWidth="1"/>
    <col min="7443" max="7444" width="0" style="3" hidden="1" customWidth="1"/>
    <col min="7445" max="7445" width="10.1796875" style="3" customWidth="1"/>
    <col min="7446" max="7664" width="9.1796875" style="3" customWidth="1"/>
    <col min="7665" max="7681" width="4.1796875" style="3"/>
    <col min="7682" max="7682" width="12.1796875" style="3" customWidth="1"/>
    <col min="7683" max="7683" width="8.7265625" style="3" customWidth="1"/>
    <col min="7684" max="7685" width="7.26953125" style="3" customWidth="1"/>
    <col min="7686" max="7686" width="7.81640625" style="3" customWidth="1"/>
    <col min="7687" max="7687" width="8.1796875" style="3" customWidth="1"/>
    <col min="7688" max="7688" width="7.7265625" style="3" customWidth="1"/>
    <col min="7689" max="7689" width="8" style="3" customWidth="1"/>
    <col min="7690" max="7690" width="7.26953125" style="3" customWidth="1"/>
    <col min="7691" max="7691" width="8" style="3" customWidth="1"/>
    <col min="7692" max="7692" width="11.453125" style="3" customWidth="1"/>
    <col min="7693" max="7694" width="9.7265625" style="3" customWidth="1"/>
    <col min="7695" max="7695" width="9.81640625" style="3" customWidth="1"/>
    <col min="7696" max="7696" width="9" style="3" customWidth="1"/>
    <col min="7697" max="7697" width="6.81640625" style="3" customWidth="1"/>
    <col min="7698" max="7698" width="8" style="3" customWidth="1"/>
    <col min="7699" max="7700" width="0" style="3" hidden="1" customWidth="1"/>
    <col min="7701" max="7701" width="10.1796875" style="3" customWidth="1"/>
    <col min="7702" max="7920" width="9.1796875" style="3" customWidth="1"/>
    <col min="7921" max="7937" width="4.1796875" style="3"/>
    <col min="7938" max="7938" width="12.1796875" style="3" customWidth="1"/>
    <col min="7939" max="7939" width="8.7265625" style="3" customWidth="1"/>
    <col min="7940" max="7941" width="7.26953125" style="3" customWidth="1"/>
    <col min="7942" max="7942" width="7.81640625" style="3" customWidth="1"/>
    <col min="7943" max="7943" width="8.1796875" style="3" customWidth="1"/>
    <col min="7944" max="7944" width="7.7265625" style="3" customWidth="1"/>
    <col min="7945" max="7945" width="8" style="3" customWidth="1"/>
    <col min="7946" max="7946" width="7.26953125" style="3" customWidth="1"/>
    <col min="7947" max="7947" width="8" style="3" customWidth="1"/>
    <col min="7948" max="7948" width="11.453125" style="3" customWidth="1"/>
    <col min="7949" max="7950" width="9.7265625" style="3" customWidth="1"/>
    <col min="7951" max="7951" width="9.81640625" style="3" customWidth="1"/>
    <col min="7952" max="7952" width="9" style="3" customWidth="1"/>
    <col min="7953" max="7953" width="6.81640625" style="3" customWidth="1"/>
    <col min="7954" max="7954" width="8" style="3" customWidth="1"/>
    <col min="7955" max="7956" width="0" style="3" hidden="1" customWidth="1"/>
    <col min="7957" max="7957" width="10.1796875" style="3" customWidth="1"/>
    <col min="7958" max="8176" width="9.1796875" style="3" customWidth="1"/>
    <col min="8177" max="8193" width="4.1796875" style="3"/>
    <col min="8194" max="8194" width="12.1796875" style="3" customWidth="1"/>
    <col min="8195" max="8195" width="8.7265625" style="3" customWidth="1"/>
    <col min="8196" max="8197" width="7.26953125" style="3" customWidth="1"/>
    <col min="8198" max="8198" width="7.81640625" style="3" customWidth="1"/>
    <col min="8199" max="8199" width="8.1796875" style="3" customWidth="1"/>
    <col min="8200" max="8200" width="7.7265625" style="3" customWidth="1"/>
    <col min="8201" max="8201" width="8" style="3" customWidth="1"/>
    <col min="8202" max="8202" width="7.26953125" style="3" customWidth="1"/>
    <col min="8203" max="8203" width="8" style="3" customWidth="1"/>
    <col min="8204" max="8204" width="11.453125" style="3" customWidth="1"/>
    <col min="8205" max="8206" width="9.7265625" style="3" customWidth="1"/>
    <col min="8207" max="8207" width="9.81640625" style="3" customWidth="1"/>
    <col min="8208" max="8208" width="9" style="3" customWidth="1"/>
    <col min="8209" max="8209" width="6.81640625" style="3" customWidth="1"/>
    <col min="8210" max="8210" width="8" style="3" customWidth="1"/>
    <col min="8211" max="8212" width="0" style="3" hidden="1" customWidth="1"/>
    <col min="8213" max="8213" width="10.1796875" style="3" customWidth="1"/>
    <col min="8214" max="8432" width="9.1796875" style="3" customWidth="1"/>
    <col min="8433" max="8449" width="4.1796875" style="3"/>
    <col min="8450" max="8450" width="12.1796875" style="3" customWidth="1"/>
    <col min="8451" max="8451" width="8.7265625" style="3" customWidth="1"/>
    <col min="8452" max="8453" width="7.26953125" style="3" customWidth="1"/>
    <col min="8454" max="8454" width="7.81640625" style="3" customWidth="1"/>
    <col min="8455" max="8455" width="8.1796875" style="3" customWidth="1"/>
    <col min="8456" max="8456" width="7.7265625" style="3" customWidth="1"/>
    <col min="8457" max="8457" width="8" style="3" customWidth="1"/>
    <col min="8458" max="8458" width="7.26953125" style="3" customWidth="1"/>
    <col min="8459" max="8459" width="8" style="3" customWidth="1"/>
    <col min="8460" max="8460" width="11.453125" style="3" customWidth="1"/>
    <col min="8461" max="8462" width="9.7265625" style="3" customWidth="1"/>
    <col min="8463" max="8463" width="9.81640625" style="3" customWidth="1"/>
    <col min="8464" max="8464" width="9" style="3" customWidth="1"/>
    <col min="8465" max="8465" width="6.81640625" style="3" customWidth="1"/>
    <col min="8466" max="8466" width="8" style="3" customWidth="1"/>
    <col min="8467" max="8468" width="0" style="3" hidden="1" customWidth="1"/>
    <col min="8469" max="8469" width="10.1796875" style="3" customWidth="1"/>
    <col min="8470" max="8688" width="9.1796875" style="3" customWidth="1"/>
    <col min="8689" max="8705" width="4.1796875" style="3"/>
    <col min="8706" max="8706" width="12.1796875" style="3" customWidth="1"/>
    <col min="8707" max="8707" width="8.7265625" style="3" customWidth="1"/>
    <col min="8708" max="8709" width="7.26953125" style="3" customWidth="1"/>
    <col min="8710" max="8710" width="7.81640625" style="3" customWidth="1"/>
    <col min="8711" max="8711" width="8.1796875" style="3" customWidth="1"/>
    <col min="8712" max="8712" width="7.7265625" style="3" customWidth="1"/>
    <col min="8713" max="8713" width="8" style="3" customWidth="1"/>
    <col min="8714" max="8714" width="7.26953125" style="3" customWidth="1"/>
    <col min="8715" max="8715" width="8" style="3" customWidth="1"/>
    <col min="8716" max="8716" width="11.453125" style="3" customWidth="1"/>
    <col min="8717" max="8718" width="9.7265625" style="3" customWidth="1"/>
    <col min="8719" max="8719" width="9.81640625" style="3" customWidth="1"/>
    <col min="8720" max="8720" width="9" style="3" customWidth="1"/>
    <col min="8721" max="8721" width="6.81640625" style="3" customWidth="1"/>
    <col min="8722" max="8722" width="8" style="3" customWidth="1"/>
    <col min="8723" max="8724" width="0" style="3" hidden="1" customWidth="1"/>
    <col min="8725" max="8725" width="10.1796875" style="3" customWidth="1"/>
    <col min="8726" max="8944" width="9.1796875" style="3" customWidth="1"/>
    <col min="8945" max="8961" width="4.1796875" style="3"/>
    <col min="8962" max="8962" width="12.1796875" style="3" customWidth="1"/>
    <col min="8963" max="8963" width="8.7265625" style="3" customWidth="1"/>
    <col min="8964" max="8965" width="7.26953125" style="3" customWidth="1"/>
    <col min="8966" max="8966" width="7.81640625" style="3" customWidth="1"/>
    <col min="8967" max="8967" width="8.1796875" style="3" customWidth="1"/>
    <col min="8968" max="8968" width="7.7265625" style="3" customWidth="1"/>
    <col min="8969" max="8969" width="8" style="3" customWidth="1"/>
    <col min="8970" max="8970" width="7.26953125" style="3" customWidth="1"/>
    <col min="8971" max="8971" width="8" style="3" customWidth="1"/>
    <col min="8972" max="8972" width="11.453125" style="3" customWidth="1"/>
    <col min="8973" max="8974" width="9.7265625" style="3" customWidth="1"/>
    <col min="8975" max="8975" width="9.81640625" style="3" customWidth="1"/>
    <col min="8976" max="8976" width="9" style="3" customWidth="1"/>
    <col min="8977" max="8977" width="6.81640625" style="3" customWidth="1"/>
    <col min="8978" max="8978" width="8" style="3" customWidth="1"/>
    <col min="8979" max="8980" width="0" style="3" hidden="1" customWidth="1"/>
    <col min="8981" max="8981" width="10.1796875" style="3" customWidth="1"/>
    <col min="8982" max="9200" width="9.1796875" style="3" customWidth="1"/>
    <col min="9201" max="9217" width="4.1796875" style="3"/>
    <col min="9218" max="9218" width="12.1796875" style="3" customWidth="1"/>
    <col min="9219" max="9219" width="8.7265625" style="3" customWidth="1"/>
    <col min="9220" max="9221" width="7.26953125" style="3" customWidth="1"/>
    <col min="9222" max="9222" width="7.81640625" style="3" customWidth="1"/>
    <col min="9223" max="9223" width="8.1796875" style="3" customWidth="1"/>
    <col min="9224" max="9224" width="7.7265625" style="3" customWidth="1"/>
    <col min="9225" max="9225" width="8" style="3" customWidth="1"/>
    <col min="9226" max="9226" width="7.26953125" style="3" customWidth="1"/>
    <col min="9227" max="9227" width="8" style="3" customWidth="1"/>
    <col min="9228" max="9228" width="11.453125" style="3" customWidth="1"/>
    <col min="9229" max="9230" width="9.7265625" style="3" customWidth="1"/>
    <col min="9231" max="9231" width="9.81640625" style="3" customWidth="1"/>
    <col min="9232" max="9232" width="9" style="3" customWidth="1"/>
    <col min="9233" max="9233" width="6.81640625" style="3" customWidth="1"/>
    <col min="9234" max="9234" width="8" style="3" customWidth="1"/>
    <col min="9235" max="9236" width="0" style="3" hidden="1" customWidth="1"/>
    <col min="9237" max="9237" width="10.1796875" style="3" customWidth="1"/>
    <col min="9238" max="9456" width="9.1796875" style="3" customWidth="1"/>
    <col min="9457" max="9473" width="4.1796875" style="3"/>
    <col min="9474" max="9474" width="12.1796875" style="3" customWidth="1"/>
    <col min="9475" max="9475" width="8.7265625" style="3" customWidth="1"/>
    <col min="9476" max="9477" width="7.26953125" style="3" customWidth="1"/>
    <col min="9478" max="9478" width="7.81640625" style="3" customWidth="1"/>
    <col min="9479" max="9479" width="8.1796875" style="3" customWidth="1"/>
    <col min="9480" max="9480" width="7.7265625" style="3" customWidth="1"/>
    <col min="9481" max="9481" width="8" style="3" customWidth="1"/>
    <col min="9482" max="9482" width="7.26953125" style="3" customWidth="1"/>
    <col min="9483" max="9483" width="8" style="3" customWidth="1"/>
    <col min="9484" max="9484" width="11.453125" style="3" customWidth="1"/>
    <col min="9485" max="9486" width="9.7265625" style="3" customWidth="1"/>
    <col min="9487" max="9487" width="9.81640625" style="3" customWidth="1"/>
    <col min="9488" max="9488" width="9" style="3" customWidth="1"/>
    <col min="9489" max="9489" width="6.81640625" style="3" customWidth="1"/>
    <col min="9490" max="9490" width="8" style="3" customWidth="1"/>
    <col min="9491" max="9492" width="0" style="3" hidden="1" customWidth="1"/>
    <col min="9493" max="9493" width="10.1796875" style="3" customWidth="1"/>
    <col min="9494" max="9712" width="9.1796875" style="3" customWidth="1"/>
    <col min="9713" max="9729" width="4.1796875" style="3"/>
    <col min="9730" max="9730" width="12.1796875" style="3" customWidth="1"/>
    <col min="9731" max="9731" width="8.7265625" style="3" customWidth="1"/>
    <col min="9732" max="9733" width="7.26953125" style="3" customWidth="1"/>
    <col min="9734" max="9734" width="7.81640625" style="3" customWidth="1"/>
    <col min="9735" max="9735" width="8.1796875" style="3" customWidth="1"/>
    <col min="9736" max="9736" width="7.7265625" style="3" customWidth="1"/>
    <col min="9737" max="9737" width="8" style="3" customWidth="1"/>
    <col min="9738" max="9738" width="7.26953125" style="3" customWidth="1"/>
    <col min="9739" max="9739" width="8" style="3" customWidth="1"/>
    <col min="9740" max="9740" width="11.453125" style="3" customWidth="1"/>
    <col min="9741" max="9742" width="9.7265625" style="3" customWidth="1"/>
    <col min="9743" max="9743" width="9.81640625" style="3" customWidth="1"/>
    <col min="9744" max="9744" width="9" style="3" customWidth="1"/>
    <col min="9745" max="9745" width="6.81640625" style="3" customWidth="1"/>
    <col min="9746" max="9746" width="8" style="3" customWidth="1"/>
    <col min="9747" max="9748" width="0" style="3" hidden="1" customWidth="1"/>
    <col min="9749" max="9749" width="10.1796875" style="3" customWidth="1"/>
    <col min="9750" max="9968" width="9.1796875" style="3" customWidth="1"/>
    <col min="9969" max="9985" width="4.1796875" style="3"/>
    <col min="9986" max="9986" width="12.1796875" style="3" customWidth="1"/>
    <col min="9987" max="9987" width="8.7265625" style="3" customWidth="1"/>
    <col min="9988" max="9989" width="7.26953125" style="3" customWidth="1"/>
    <col min="9990" max="9990" width="7.81640625" style="3" customWidth="1"/>
    <col min="9991" max="9991" width="8.1796875" style="3" customWidth="1"/>
    <col min="9992" max="9992" width="7.7265625" style="3" customWidth="1"/>
    <col min="9993" max="9993" width="8" style="3" customWidth="1"/>
    <col min="9994" max="9994" width="7.26953125" style="3" customWidth="1"/>
    <col min="9995" max="9995" width="8" style="3" customWidth="1"/>
    <col min="9996" max="9996" width="11.453125" style="3" customWidth="1"/>
    <col min="9997" max="9998" width="9.7265625" style="3" customWidth="1"/>
    <col min="9999" max="9999" width="9.81640625" style="3" customWidth="1"/>
    <col min="10000" max="10000" width="9" style="3" customWidth="1"/>
    <col min="10001" max="10001" width="6.81640625" style="3" customWidth="1"/>
    <col min="10002" max="10002" width="8" style="3" customWidth="1"/>
    <col min="10003" max="10004" width="0" style="3" hidden="1" customWidth="1"/>
    <col min="10005" max="10005" width="10.1796875" style="3" customWidth="1"/>
    <col min="10006" max="10224" width="9.1796875" style="3" customWidth="1"/>
    <col min="10225" max="10241" width="4.1796875" style="3"/>
    <col min="10242" max="10242" width="12.1796875" style="3" customWidth="1"/>
    <col min="10243" max="10243" width="8.7265625" style="3" customWidth="1"/>
    <col min="10244" max="10245" width="7.26953125" style="3" customWidth="1"/>
    <col min="10246" max="10246" width="7.81640625" style="3" customWidth="1"/>
    <col min="10247" max="10247" width="8.1796875" style="3" customWidth="1"/>
    <col min="10248" max="10248" width="7.7265625" style="3" customWidth="1"/>
    <col min="10249" max="10249" width="8" style="3" customWidth="1"/>
    <col min="10250" max="10250" width="7.26953125" style="3" customWidth="1"/>
    <col min="10251" max="10251" width="8" style="3" customWidth="1"/>
    <col min="10252" max="10252" width="11.453125" style="3" customWidth="1"/>
    <col min="10253" max="10254" width="9.7265625" style="3" customWidth="1"/>
    <col min="10255" max="10255" width="9.81640625" style="3" customWidth="1"/>
    <col min="10256" max="10256" width="9" style="3" customWidth="1"/>
    <col min="10257" max="10257" width="6.81640625" style="3" customWidth="1"/>
    <col min="10258" max="10258" width="8" style="3" customWidth="1"/>
    <col min="10259" max="10260" width="0" style="3" hidden="1" customWidth="1"/>
    <col min="10261" max="10261" width="10.1796875" style="3" customWidth="1"/>
    <col min="10262" max="10480" width="9.1796875" style="3" customWidth="1"/>
    <col min="10481" max="10497" width="4.1796875" style="3"/>
    <col min="10498" max="10498" width="12.1796875" style="3" customWidth="1"/>
    <col min="10499" max="10499" width="8.7265625" style="3" customWidth="1"/>
    <col min="10500" max="10501" width="7.26953125" style="3" customWidth="1"/>
    <col min="10502" max="10502" width="7.81640625" style="3" customWidth="1"/>
    <col min="10503" max="10503" width="8.1796875" style="3" customWidth="1"/>
    <col min="10504" max="10504" width="7.7265625" style="3" customWidth="1"/>
    <col min="10505" max="10505" width="8" style="3" customWidth="1"/>
    <col min="10506" max="10506" width="7.26953125" style="3" customWidth="1"/>
    <col min="10507" max="10507" width="8" style="3" customWidth="1"/>
    <col min="10508" max="10508" width="11.453125" style="3" customWidth="1"/>
    <col min="10509" max="10510" width="9.7265625" style="3" customWidth="1"/>
    <col min="10511" max="10511" width="9.81640625" style="3" customWidth="1"/>
    <col min="10512" max="10512" width="9" style="3" customWidth="1"/>
    <col min="10513" max="10513" width="6.81640625" style="3" customWidth="1"/>
    <col min="10514" max="10514" width="8" style="3" customWidth="1"/>
    <col min="10515" max="10516" width="0" style="3" hidden="1" customWidth="1"/>
    <col min="10517" max="10517" width="10.1796875" style="3" customWidth="1"/>
    <col min="10518" max="10736" width="9.1796875" style="3" customWidth="1"/>
    <col min="10737" max="10753" width="4.1796875" style="3"/>
    <col min="10754" max="10754" width="12.1796875" style="3" customWidth="1"/>
    <col min="10755" max="10755" width="8.7265625" style="3" customWidth="1"/>
    <col min="10756" max="10757" width="7.26953125" style="3" customWidth="1"/>
    <col min="10758" max="10758" width="7.81640625" style="3" customWidth="1"/>
    <col min="10759" max="10759" width="8.1796875" style="3" customWidth="1"/>
    <col min="10760" max="10760" width="7.7265625" style="3" customWidth="1"/>
    <col min="10761" max="10761" width="8" style="3" customWidth="1"/>
    <col min="10762" max="10762" width="7.26953125" style="3" customWidth="1"/>
    <col min="10763" max="10763" width="8" style="3" customWidth="1"/>
    <col min="10764" max="10764" width="11.453125" style="3" customWidth="1"/>
    <col min="10765" max="10766" width="9.7265625" style="3" customWidth="1"/>
    <col min="10767" max="10767" width="9.81640625" style="3" customWidth="1"/>
    <col min="10768" max="10768" width="9" style="3" customWidth="1"/>
    <col min="10769" max="10769" width="6.81640625" style="3" customWidth="1"/>
    <col min="10770" max="10770" width="8" style="3" customWidth="1"/>
    <col min="10771" max="10772" width="0" style="3" hidden="1" customWidth="1"/>
    <col min="10773" max="10773" width="10.1796875" style="3" customWidth="1"/>
    <col min="10774" max="10992" width="9.1796875" style="3" customWidth="1"/>
    <col min="10993" max="11009" width="4.1796875" style="3"/>
    <col min="11010" max="11010" width="12.1796875" style="3" customWidth="1"/>
    <col min="11011" max="11011" width="8.7265625" style="3" customWidth="1"/>
    <col min="11012" max="11013" width="7.26953125" style="3" customWidth="1"/>
    <col min="11014" max="11014" width="7.81640625" style="3" customWidth="1"/>
    <col min="11015" max="11015" width="8.1796875" style="3" customWidth="1"/>
    <col min="11016" max="11016" width="7.7265625" style="3" customWidth="1"/>
    <col min="11017" max="11017" width="8" style="3" customWidth="1"/>
    <col min="11018" max="11018" width="7.26953125" style="3" customWidth="1"/>
    <col min="11019" max="11019" width="8" style="3" customWidth="1"/>
    <col min="11020" max="11020" width="11.453125" style="3" customWidth="1"/>
    <col min="11021" max="11022" width="9.7265625" style="3" customWidth="1"/>
    <col min="11023" max="11023" width="9.81640625" style="3" customWidth="1"/>
    <col min="11024" max="11024" width="9" style="3" customWidth="1"/>
    <col min="11025" max="11025" width="6.81640625" style="3" customWidth="1"/>
    <col min="11026" max="11026" width="8" style="3" customWidth="1"/>
    <col min="11027" max="11028" width="0" style="3" hidden="1" customWidth="1"/>
    <col min="11029" max="11029" width="10.1796875" style="3" customWidth="1"/>
    <col min="11030" max="11248" width="9.1796875" style="3" customWidth="1"/>
    <col min="11249" max="11265" width="4.1796875" style="3"/>
    <col min="11266" max="11266" width="12.1796875" style="3" customWidth="1"/>
    <col min="11267" max="11267" width="8.7265625" style="3" customWidth="1"/>
    <col min="11268" max="11269" width="7.26953125" style="3" customWidth="1"/>
    <col min="11270" max="11270" width="7.81640625" style="3" customWidth="1"/>
    <col min="11271" max="11271" width="8.1796875" style="3" customWidth="1"/>
    <col min="11272" max="11272" width="7.7265625" style="3" customWidth="1"/>
    <col min="11273" max="11273" width="8" style="3" customWidth="1"/>
    <col min="11274" max="11274" width="7.26953125" style="3" customWidth="1"/>
    <col min="11275" max="11275" width="8" style="3" customWidth="1"/>
    <col min="11276" max="11276" width="11.453125" style="3" customWidth="1"/>
    <col min="11277" max="11278" width="9.7265625" style="3" customWidth="1"/>
    <col min="11279" max="11279" width="9.81640625" style="3" customWidth="1"/>
    <col min="11280" max="11280" width="9" style="3" customWidth="1"/>
    <col min="11281" max="11281" width="6.81640625" style="3" customWidth="1"/>
    <col min="11282" max="11282" width="8" style="3" customWidth="1"/>
    <col min="11283" max="11284" width="0" style="3" hidden="1" customWidth="1"/>
    <col min="11285" max="11285" width="10.1796875" style="3" customWidth="1"/>
    <col min="11286" max="11504" width="9.1796875" style="3" customWidth="1"/>
    <col min="11505" max="11521" width="4.1796875" style="3"/>
    <col min="11522" max="11522" width="12.1796875" style="3" customWidth="1"/>
    <col min="11523" max="11523" width="8.7265625" style="3" customWidth="1"/>
    <col min="11524" max="11525" width="7.26953125" style="3" customWidth="1"/>
    <col min="11526" max="11526" width="7.81640625" style="3" customWidth="1"/>
    <col min="11527" max="11527" width="8.1796875" style="3" customWidth="1"/>
    <col min="11528" max="11528" width="7.7265625" style="3" customWidth="1"/>
    <col min="11529" max="11529" width="8" style="3" customWidth="1"/>
    <col min="11530" max="11530" width="7.26953125" style="3" customWidth="1"/>
    <col min="11531" max="11531" width="8" style="3" customWidth="1"/>
    <col min="11532" max="11532" width="11.453125" style="3" customWidth="1"/>
    <col min="11533" max="11534" width="9.7265625" style="3" customWidth="1"/>
    <col min="11535" max="11535" width="9.81640625" style="3" customWidth="1"/>
    <col min="11536" max="11536" width="9" style="3" customWidth="1"/>
    <col min="11537" max="11537" width="6.81640625" style="3" customWidth="1"/>
    <col min="11538" max="11538" width="8" style="3" customWidth="1"/>
    <col min="11539" max="11540" width="0" style="3" hidden="1" customWidth="1"/>
    <col min="11541" max="11541" width="10.1796875" style="3" customWidth="1"/>
    <col min="11542" max="11760" width="9.1796875" style="3" customWidth="1"/>
    <col min="11761" max="11777" width="4.1796875" style="3"/>
    <col min="11778" max="11778" width="12.1796875" style="3" customWidth="1"/>
    <col min="11779" max="11779" width="8.7265625" style="3" customWidth="1"/>
    <col min="11780" max="11781" width="7.26953125" style="3" customWidth="1"/>
    <col min="11782" max="11782" width="7.81640625" style="3" customWidth="1"/>
    <col min="11783" max="11783" width="8.1796875" style="3" customWidth="1"/>
    <col min="11784" max="11784" width="7.7265625" style="3" customWidth="1"/>
    <col min="11785" max="11785" width="8" style="3" customWidth="1"/>
    <col min="11786" max="11786" width="7.26953125" style="3" customWidth="1"/>
    <col min="11787" max="11787" width="8" style="3" customWidth="1"/>
    <col min="11788" max="11788" width="11.453125" style="3" customWidth="1"/>
    <col min="11789" max="11790" width="9.7265625" style="3" customWidth="1"/>
    <col min="11791" max="11791" width="9.81640625" style="3" customWidth="1"/>
    <col min="11792" max="11792" width="9" style="3" customWidth="1"/>
    <col min="11793" max="11793" width="6.81640625" style="3" customWidth="1"/>
    <col min="11794" max="11794" width="8" style="3" customWidth="1"/>
    <col min="11795" max="11796" width="0" style="3" hidden="1" customWidth="1"/>
    <col min="11797" max="11797" width="10.1796875" style="3" customWidth="1"/>
    <col min="11798" max="12016" width="9.1796875" style="3" customWidth="1"/>
    <col min="12017" max="12033" width="4.1796875" style="3"/>
    <col min="12034" max="12034" width="12.1796875" style="3" customWidth="1"/>
    <col min="12035" max="12035" width="8.7265625" style="3" customWidth="1"/>
    <col min="12036" max="12037" width="7.26953125" style="3" customWidth="1"/>
    <col min="12038" max="12038" width="7.81640625" style="3" customWidth="1"/>
    <col min="12039" max="12039" width="8.1796875" style="3" customWidth="1"/>
    <col min="12040" max="12040" width="7.7265625" style="3" customWidth="1"/>
    <col min="12041" max="12041" width="8" style="3" customWidth="1"/>
    <col min="12042" max="12042" width="7.26953125" style="3" customWidth="1"/>
    <col min="12043" max="12043" width="8" style="3" customWidth="1"/>
    <col min="12044" max="12044" width="11.453125" style="3" customWidth="1"/>
    <col min="12045" max="12046" width="9.7265625" style="3" customWidth="1"/>
    <col min="12047" max="12047" width="9.81640625" style="3" customWidth="1"/>
    <col min="12048" max="12048" width="9" style="3" customWidth="1"/>
    <col min="12049" max="12049" width="6.81640625" style="3" customWidth="1"/>
    <col min="12050" max="12050" width="8" style="3" customWidth="1"/>
    <col min="12051" max="12052" width="0" style="3" hidden="1" customWidth="1"/>
    <col min="12053" max="12053" width="10.1796875" style="3" customWidth="1"/>
    <col min="12054" max="12272" width="9.1796875" style="3" customWidth="1"/>
    <col min="12273" max="12289" width="4.1796875" style="3"/>
    <col min="12290" max="12290" width="12.1796875" style="3" customWidth="1"/>
    <col min="12291" max="12291" width="8.7265625" style="3" customWidth="1"/>
    <col min="12292" max="12293" width="7.26953125" style="3" customWidth="1"/>
    <col min="12294" max="12294" width="7.81640625" style="3" customWidth="1"/>
    <col min="12295" max="12295" width="8.1796875" style="3" customWidth="1"/>
    <col min="12296" max="12296" width="7.7265625" style="3" customWidth="1"/>
    <col min="12297" max="12297" width="8" style="3" customWidth="1"/>
    <col min="12298" max="12298" width="7.26953125" style="3" customWidth="1"/>
    <col min="12299" max="12299" width="8" style="3" customWidth="1"/>
    <col min="12300" max="12300" width="11.453125" style="3" customWidth="1"/>
    <col min="12301" max="12302" width="9.7265625" style="3" customWidth="1"/>
    <col min="12303" max="12303" width="9.81640625" style="3" customWidth="1"/>
    <col min="12304" max="12304" width="9" style="3" customWidth="1"/>
    <col min="12305" max="12305" width="6.81640625" style="3" customWidth="1"/>
    <col min="12306" max="12306" width="8" style="3" customWidth="1"/>
    <col min="12307" max="12308" width="0" style="3" hidden="1" customWidth="1"/>
    <col min="12309" max="12309" width="10.1796875" style="3" customWidth="1"/>
    <col min="12310" max="12528" width="9.1796875" style="3" customWidth="1"/>
    <col min="12529" max="12545" width="4.1796875" style="3"/>
    <col min="12546" max="12546" width="12.1796875" style="3" customWidth="1"/>
    <col min="12547" max="12547" width="8.7265625" style="3" customWidth="1"/>
    <col min="12548" max="12549" width="7.26953125" style="3" customWidth="1"/>
    <col min="12550" max="12550" width="7.81640625" style="3" customWidth="1"/>
    <col min="12551" max="12551" width="8.1796875" style="3" customWidth="1"/>
    <col min="12552" max="12552" width="7.7265625" style="3" customWidth="1"/>
    <col min="12553" max="12553" width="8" style="3" customWidth="1"/>
    <col min="12554" max="12554" width="7.26953125" style="3" customWidth="1"/>
    <col min="12555" max="12555" width="8" style="3" customWidth="1"/>
    <col min="12556" max="12556" width="11.453125" style="3" customWidth="1"/>
    <col min="12557" max="12558" width="9.7265625" style="3" customWidth="1"/>
    <col min="12559" max="12559" width="9.81640625" style="3" customWidth="1"/>
    <col min="12560" max="12560" width="9" style="3" customWidth="1"/>
    <col min="12561" max="12561" width="6.81640625" style="3" customWidth="1"/>
    <col min="12562" max="12562" width="8" style="3" customWidth="1"/>
    <col min="12563" max="12564" width="0" style="3" hidden="1" customWidth="1"/>
    <col min="12565" max="12565" width="10.1796875" style="3" customWidth="1"/>
    <col min="12566" max="12784" width="9.1796875" style="3" customWidth="1"/>
    <col min="12785" max="12801" width="4.1796875" style="3"/>
    <col min="12802" max="12802" width="12.1796875" style="3" customWidth="1"/>
    <col min="12803" max="12803" width="8.7265625" style="3" customWidth="1"/>
    <col min="12804" max="12805" width="7.26953125" style="3" customWidth="1"/>
    <col min="12806" max="12806" width="7.81640625" style="3" customWidth="1"/>
    <col min="12807" max="12807" width="8.1796875" style="3" customWidth="1"/>
    <col min="12808" max="12808" width="7.7265625" style="3" customWidth="1"/>
    <col min="12809" max="12809" width="8" style="3" customWidth="1"/>
    <col min="12810" max="12810" width="7.26953125" style="3" customWidth="1"/>
    <col min="12811" max="12811" width="8" style="3" customWidth="1"/>
    <col min="12812" max="12812" width="11.453125" style="3" customWidth="1"/>
    <col min="12813" max="12814" width="9.7265625" style="3" customWidth="1"/>
    <col min="12815" max="12815" width="9.81640625" style="3" customWidth="1"/>
    <col min="12816" max="12816" width="9" style="3" customWidth="1"/>
    <col min="12817" max="12817" width="6.81640625" style="3" customWidth="1"/>
    <col min="12818" max="12818" width="8" style="3" customWidth="1"/>
    <col min="12819" max="12820" width="0" style="3" hidden="1" customWidth="1"/>
    <col min="12821" max="12821" width="10.1796875" style="3" customWidth="1"/>
    <col min="12822" max="13040" width="9.1796875" style="3" customWidth="1"/>
    <col min="13041" max="13057" width="4.1796875" style="3"/>
    <col min="13058" max="13058" width="12.1796875" style="3" customWidth="1"/>
    <col min="13059" max="13059" width="8.7265625" style="3" customWidth="1"/>
    <col min="13060" max="13061" width="7.26953125" style="3" customWidth="1"/>
    <col min="13062" max="13062" width="7.81640625" style="3" customWidth="1"/>
    <col min="13063" max="13063" width="8.1796875" style="3" customWidth="1"/>
    <col min="13064" max="13064" width="7.7265625" style="3" customWidth="1"/>
    <col min="13065" max="13065" width="8" style="3" customWidth="1"/>
    <col min="13066" max="13066" width="7.26953125" style="3" customWidth="1"/>
    <col min="13067" max="13067" width="8" style="3" customWidth="1"/>
    <col min="13068" max="13068" width="11.453125" style="3" customWidth="1"/>
    <col min="13069" max="13070" width="9.7265625" style="3" customWidth="1"/>
    <col min="13071" max="13071" width="9.81640625" style="3" customWidth="1"/>
    <col min="13072" max="13072" width="9" style="3" customWidth="1"/>
    <col min="13073" max="13073" width="6.81640625" style="3" customWidth="1"/>
    <col min="13074" max="13074" width="8" style="3" customWidth="1"/>
    <col min="13075" max="13076" width="0" style="3" hidden="1" customWidth="1"/>
    <col min="13077" max="13077" width="10.1796875" style="3" customWidth="1"/>
    <col min="13078" max="13296" width="9.1796875" style="3" customWidth="1"/>
    <col min="13297" max="13313" width="4.1796875" style="3"/>
    <col min="13314" max="13314" width="12.1796875" style="3" customWidth="1"/>
    <col min="13315" max="13315" width="8.7265625" style="3" customWidth="1"/>
    <col min="13316" max="13317" width="7.26953125" style="3" customWidth="1"/>
    <col min="13318" max="13318" width="7.81640625" style="3" customWidth="1"/>
    <col min="13319" max="13319" width="8.1796875" style="3" customWidth="1"/>
    <col min="13320" max="13320" width="7.7265625" style="3" customWidth="1"/>
    <col min="13321" max="13321" width="8" style="3" customWidth="1"/>
    <col min="13322" max="13322" width="7.26953125" style="3" customWidth="1"/>
    <col min="13323" max="13323" width="8" style="3" customWidth="1"/>
    <col min="13324" max="13324" width="11.453125" style="3" customWidth="1"/>
    <col min="13325" max="13326" width="9.7265625" style="3" customWidth="1"/>
    <col min="13327" max="13327" width="9.81640625" style="3" customWidth="1"/>
    <col min="13328" max="13328" width="9" style="3" customWidth="1"/>
    <col min="13329" max="13329" width="6.81640625" style="3" customWidth="1"/>
    <col min="13330" max="13330" width="8" style="3" customWidth="1"/>
    <col min="13331" max="13332" width="0" style="3" hidden="1" customWidth="1"/>
    <col min="13333" max="13333" width="10.1796875" style="3" customWidth="1"/>
    <col min="13334" max="13552" width="9.1796875" style="3" customWidth="1"/>
    <col min="13553" max="13569" width="4.1796875" style="3"/>
    <col min="13570" max="13570" width="12.1796875" style="3" customWidth="1"/>
    <col min="13571" max="13571" width="8.7265625" style="3" customWidth="1"/>
    <col min="13572" max="13573" width="7.26953125" style="3" customWidth="1"/>
    <col min="13574" max="13574" width="7.81640625" style="3" customWidth="1"/>
    <col min="13575" max="13575" width="8.1796875" style="3" customWidth="1"/>
    <col min="13576" max="13576" width="7.7265625" style="3" customWidth="1"/>
    <col min="13577" max="13577" width="8" style="3" customWidth="1"/>
    <col min="13578" max="13578" width="7.26953125" style="3" customWidth="1"/>
    <col min="13579" max="13579" width="8" style="3" customWidth="1"/>
    <col min="13580" max="13580" width="11.453125" style="3" customWidth="1"/>
    <col min="13581" max="13582" width="9.7265625" style="3" customWidth="1"/>
    <col min="13583" max="13583" width="9.81640625" style="3" customWidth="1"/>
    <col min="13584" max="13584" width="9" style="3" customWidth="1"/>
    <col min="13585" max="13585" width="6.81640625" style="3" customWidth="1"/>
    <col min="13586" max="13586" width="8" style="3" customWidth="1"/>
    <col min="13587" max="13588" width="0" style="3" hidden="1" customWidth="1"/>
    <col min="13589" max="13589" width="10.1796875" style="3" customWidth="1"/>
    <col min="13590" max="13808" width="9.1796875" style="3" customWidth="1"/>
    <col min="13809" max="13825" width="4.1796875" style="3"/>
    <col min="13826" max="13826" width="12.1796875" style="3" customWidth="1"/>
    <col min="13827" max="13827" width="8.7265625" style="3" customWidth="1"/>
    <col min="13828" max="13829" width="7.26953125" style="3" customWidth="1"/>
    <col min="13830" max="13830" width="7.81640625" style="3" customWidth="1"/>
    <col min="13831" max="13831" width="8.1796875" style="3" customWidth="1"/>
    <col min="13832" max="13832" width="7.7265625" style="3" customWidth="1"/>
    <col min="13833" max="13833" width="8" style="3" customWidth="1"/>
    <col min="13834" max="13834" width="7.26953125" style="3" customWidth="1"/>
    <col min="13835" max="13835" width="8" style="3" customWidth="1"/>
    <col min="13836" max="13836" width="11.453125" style="3" customWidth="1"/>
    <col min="13837" max="13838" width="9.7265625" style="3" customWidth="1"/>
    <col min="13839" max="13839" width="9.81640625" style="3" customWidth="1"/>
    <col min="13840" max="13840" width="9" style="3" customWidth="1"/>
    <col min="13841" max="13841" width="6.81640625" style="3" customWidth="1"/>
    <col min="13842" max="13842" width="8" style="3" customWidth="1"/>
    <col min="13843" max="13844" width="0" style="3" hidden="1" customWidth="1"/>
    <col min="13845" max="13845" width="10.1796875" style="3" customWidth="1"/>
    <col min="13846" max="14064" width="9.1796875" style="3" customWidth="1"/>
    <col min="14065" max="14081" width="4.1796875" style="3"/>
    <col min="14082" max="14082" width="12.1796875" style="3" customWidth="1"/>
    <col min="14083" max="14083" width="8.7265625" style="3" customWidth="1"/>
    <col min="14084" max="14085" width="7.26953125" style="3" customWidth="1"/>
    <col min="14086" max="14086" width="7.81640625" style="3" customWidth="1"/>
    <col min="14087" max="14087" width="8.1796875" style="3" customWidth="1"/>
    <col min="14088" max="14088" width="7.7265625" style="3" customWidth="1"/>
    <col min="14089" max="14089" width="8" style="3" customWidth="1"/>
    <col min="14090" max="14090" width="7.26953125" style="3" customWidth="1"/>
    <col min="14091" max="14091" width="8" style="3" customWidth="1"/>
    <col min="14092" max="14092" width="11.453125" style="3" customWidth="1"/>
    <col min="14093" max="14094" width="9.7265625" style="3" customWidth="1"/>
    <col min="14095" max="14095" width="9.81640625" style="3" customWidth="1"/>
    <col min="14096" max="14096" width="9" style="3" customWidth="1"/>
    <col min="14097" max="14097" width="6.81640625" style="3" customWidth="1"/>
    <col min="14098" max="14098" width="8" style="3" customWidth="1"/>
    <col min="14099" max="14100" width="0" style="3" hidden="1" customWidth="1"/>
    <col min="14101" max="14101" width="10.1796875" style="3" customWidth="1"/>
    <col min="14102" max="14320" width="9.1796875" style="3" customWidth="1"/>
    <col min="14321" max="14337" width="4.1796875" style="3"/>
    <col min="14338" max="14338" width="12.1796875" style="3" customWidth="1"/>
    <col min="14339" max="14339" width="8.7265625" style="3" customWidth="1"/>
    <col min="14340" max="14341" width="7.26953125" style="3" customWidth="1"/>
    <col min="14342" max="14342" width="7.81640625" style="3" customWidth="1"/>
    <col min="14343" max="14343" width="8.1796875" style="3" customWidth="1"/>
    <col min="14344" max="14344" width="7.7265625" style="3" customWidth="1"/>
    <col min="14345" max="14345" width="8" style="3" customWidth="1"/>
    <col min="14346" max="14346" width="7.26953125" style="3" customWidth="1"/>
    <col min="14347" max="14347" width="8" style="3" customWidth="1"/>
    <col min="14348" max="14348" width="11.453125" style="3" customWidth="1"/>
    <col min="14349" max="14350" width="9.7265625" style="3" customWidth="1"/>
    <col min="14351" max="14351" width="9.81640625" style="3" customWidth="1"/>
    <col min="14352" max="14352" width="9" style="3" customWidth="1"/>
    <col min="14353" max="14353" width="6.81640625" style="3" customWidth="1"/>
    <col min="14354" max="14354" width="8" style="3" customWidth="1"/>
    <col min="14355" max="14356" width="0" style="3" hidden="1" customWidth="1"/>
    <col min="14357" max="14357" width="10.1796875" style="3" customWidth="1"/>
    <col min="14358" max="14576" width="9.1796875" style="3" customWidth="1"/>
    <col min="14577" max="14593" width="4.1796875" style="3"/>
    <col min="14594" max="14594" width="12.1796875" style="3" customWidth="1"/>
    <col min="14595" max="14595" width="8.7265625" style="3" customWidth="1"/>
    <col min="14596" max="14597" width="7.26953125" style="3" customWidth="1"/>
    <col min="14598" max="14598" width="7.81640625" style="3" customWidth="1"/>
    <col min="14599" max="14599" width="8.1796875" style="3" customWidth="1"/>
    <col min="14600" max="14600" width="7.7265625" style="3" customWidth="1"/>
    <col min="14601" max="14601" width="8" style="3" customWidth="1"/>
    <col min="14602" max="14602" width="7.26953125" style="3" customWidth="1"/>
    <col min="14603" max="14603" width="8" style="3" customWidth="1"/>
    <col min="14604" max="14604" width="11.453125" style="3" customWidth="1"/>
    <col min="14605" max="14606" width="9.7265625" style="3" customWidth="1"/>
    <col min="14607" max="14607" width="9.81640625" style="3" customWidth="1"/>
    <col min="14608" max="14608" width="9" style="3" customWidth="1"/>
    <col min="14609" max="14609" width="6.81640625" style="3" customWidth="1"/>
    <col min="14610" max="14610" width="8" style="3" customWidth="1"/>
    <col min="14611" max="14612" width="0" style="3" hidden="1" customWidth="1"/>
    <col min="14613" max="14613" width="10.1796875" style="3" customWidth="1"/>
    <col min="14614" max="14832" width="9.1796875" style="3" customWidth="1"/>
    <col min="14833" max="14849" width="4.1796875" style="3"/>
    <col min="14850" max="14850" width="12.1796875" style="3" customWidth="1"/>
    <col min="14851" max="14851" width="8.7265625" style="3" customWidth="1"/>
    <col min="14852" max="14853" width="7.26953125" style="3" customWidth="1"/>
    <col min="14854" max="14854" width="7.81640625" style="3" customWidth="1"/>
    <col min="14855" max="14855" width="8.1796875" style="3" customWidth="1"/>
    <col min="14856" max="14856" width="7.7265625" style="3" customWidth="1"/>
    <col min="14857" max="14857" width="8" style="3" customWidth="1"/>
    <col min="14858" max="14858" width="7.26953125" style="3" customWidth="1"/>
    <col min="14859" max="14859" width="8" style="3" customWidth="1"/>
    <col min="14860" max="14860" width="11.453125" style="3" customWidth="1"/>
    <col min="14861" max="14862" width="9.7265625" style="3" customWidth="1"/>
    <col min="14863" max="14863" width="9.81640625" style="3" customWidth="1"/>
    <col min="14864" max="14864" width="9" style="3" customWidth="1"/>
    <col min="14865" max="14865" width="6.81640625" style="3" customWidth="1"/>
    <col min="14866" max="14866" width="8" style="3" customWidth="1"/>
    <col min="14867" max="14868" width="0" style="3" hidden="1" customWidth="1"/>
    <col min="14869" max="14869" width="10.1796875" style="3" customWidth="1"/>
    <col min="14870" max="15088" width="9.1796875" style="3" customWidth="1"/>
    <col min="15089" max="15105" width="4.1796875" style="3"/>
    <col min="15106" max="15106" width="12.1796875" style="3" customWidth="1"/>
    <col min="15107" max="15107" width="8.7265625" style="3" customWidth="1"/>
    <col min="15108" max="15109" width="7.26953125" style="3" customWidth="1"/>
    <col min="15110" max="15110" width="7.81640625" style="3" customWidth="1"/>
    <col min="15111" max="15111" width="8.1796875" style="3" customWidth="1"/>
    <col min="15112" max="15112" width="7.7265625" style="3" customWidth="1"/>
    <col min="15113" max="15113" width="8" style="3" customWidth="1"/>
    <col min="15114" max="15114" width="7.26953125" style="3" customWidth="1"/>
    <col min="15115" max="15115" width="8" style="3" customWidth="1"/>
    <col min="15116" max="15116" width="11.453125" style="3" customWidth="1"/>
    <col min="15117" max="15118" width="9.7265625" style="3" customWidth="1"/>
    <col min="15119" max="15119" width="9.81640625" style="3" customWidth="1"/>
    <col min="15120" max="15120" width="9" style="3" customWidth="1"/>
    <col min="15121" max="15121" width="6.81640625" style="3" customWidth="1"/>
    <col min="15122" max="15122" width="8" style="3" customWidth="1"/>
    <col min="15123" max="15124" width="0" style="3" hidden="1" customWidth="1"/>
    <col min="15125" max="15125" width="10.1796875" style="3" customWidth="1"/>
    <col min="15126" max="15344" width="9.1796875" style="3" customWidth="1"/>
    <col min="15345" max="15361" width="4.1796875" style="3"/>
    <col min="15362" max="15362" width="12.1796875" style="3" customWidth="1"/>
    <col min="15363" max="15363" width="8.7265625" style="3" customWidth="1"/>
    <col min="15364" max="15365" width="7.26953125" style="3" customWidth="1"/>
    <col min="15366" max="15366" width="7.81640625" style="3" customWidth="1"/>
    <col min="15367" max="15367" width="8.1796875" style="3" customWidth="1"/>
    <col min="15368" max="15368" width="7.7265625" style="3" customWidth="1"/>
    <col min="15369" max="15369" width="8" style="3" customWidth="1"/>
    <col min="15370" max="15370" width="7.26953125" style="3" customWidth="1"/>
    <col min="15371" max="15371" width="8" style="3" customWidth="1"/>
    <col min="15372" max="15372" width="11.453125" style="3" customWidth="1"/>
    <col min="15373" max="15374" width="9.7265625" style="3" customWidth="1"/>
    <col min="15375" max="15375" width="9.81640625" style="3" customWidth="1"/>
    <col min="15376" max="15376" width="9" style="3" customWidth="1"/>
    <col min="15377" max="15377" width="6.81640625" style="3" customWidth="1"/>
    <col min="15378" max="15378" width="8" style="3" customWidth="1"/>
    <col min="15379" max="15380" width="0" style="3" hidden="1" customWidth="1"/>
    <col min="15381" max="15381" width="10.1796875" style="3" customWidth="1"/>
    <col min="15382" max="15600" width="9.1796875" style="3" customWidth="1"/>
    <col min="15601" max="15617" width="4.1796875" style="3"/>
    <col min="15618" max="15618" width="12.1796875" style="3" customWidth="1"/>
    <col min="15619" max="15619" width="8.7265625" style="3" customWidth="1"/>
    <col min="15620" max="15621" width="7.26953125" style="3" customWidth="1"/>
    <col min="15622" max="15622" width="7.81640625" style="3" customWidth="1"/>
    <col min="15623" max="15623" width="8.1796875" style="3" customWidth="1"/>
    <col min="15624" max="15624" width="7.7265625" style="3" customWidth="1"/>
    <col min="15625" max="15625" width="8" style="3" customWidth="1"/>
    <col min="15626" max="15626" width="7.26953125" style="3" customWidth="1"/>
    <col min="15627" max="15627" width="8" style="3" customWidth="1"/>
    <col min="15628" max="15628" width="11.453125" style="3" customWidth="1"/>
    <col min="15629" max="15630" width="9.7265625" style="3" customWidth="1"/>
    <col min="15631" max="15631" width="9.81640625" style="3" customWidth="1"/>
    <col min="15632" max="15632" width="9" style="3" customWidth="1"/>
    <col min="15633" max="15633" width="6.81640625" style="3" customWidth="1"/>
    <col min="15634" max="15634" width="8" style="3" customWidth="1"/>
    <col min="15635" max="15636" width="0" style="3" hidden="1" customWidth="1"/>
    <col min="15637" max="15637" width="10.1796875" style="3" customWidth="1"/>
    <col min="15638" max="15856" width="9.1796875" style="3" customWidth="1"/>
    <col min="15857" max="15873" width="4.1796875" style="3"/>
    <col min="15874" max="15874" width="12.1796875" style="3" customWidth="1"/>
    <col min="15875" max="15875" width="8.7265625" style="3" customWidth="1"/>
    <col min="15876" max="15877" width="7.26953125" style="3" customWidth="1"/>
    <col min="15878" max="15878" width="7.81640625" style="3" customWidth="1"/>
    <col min="15879" max="15879" width="8.1796875" style="3" customWidth="1"/>
    <col min="15880" max="15880" width="7.7265625" style="3" customWidth="1"/>
    <col min="15881" max="15881" width="8" style="3" customWidth="1"/>
    <col min="15882" max="15882" width="7.26953125" style="3" customWidth="1"/>
    <col min="15883" max="15883" width="8" style="3" customWidth="1"/>
    <col min="15884" max="15884" width="11.453125" style="3" customWidth="1"/>
    <col min="15885" max="15886" width="9.7265625" style="3" customWidth="1"/>
    <col min="15887" max="15887" width="9.81640625" style="3" customWidth="1"/>
    <col min="15888" max="15888" width="9" style="3" customWidth="1"/>
    <col min="15889" max="15889" width="6.81640625" style="3" customWidth="1"/>
    <col min="15890" max="15890" width="8" style="3" customWidth="1"/>
    <col min="15891" max="15892" width="0" style="3" hidden="1" customWidth="1"/>
    <col min="15893" max="15893" width="10.1796875" style="3" customWidth="1"/>
    <col min="15894" max="16112" width="9.1796875" style="3" customWidth="1"/>
    <col min="16113" max="16129" width="4.1796875" style="3"/>
    <col min="16130" max="16130" width="12.1796875" style="3" customWidth="1"/>
    <col min="16131" max="16131" width="8.7265625" style="3" customWidth="1"/>
    <col min="16132" max="16133" width="7.26953125" style="3" customWidth="1"/>
    <col min="16134" max="16134" width="7.81640625" style="3" customWidth="1"/>
    <col min="16135" max="16135" width="8.1796875" style="3" customWidth="1"/>
    <col min="16136" max="16136" width="7.7265625" style="3" customWidth="1"/>
    <col min="16137" max="16137" width="8" style="3" customWidth="1"/>
    <col min="16138" max="16138" width="7.26953125" style="3" customWidth="1"/>
    <col min="16139" max="16139" width="8" style="3" customWidth="1"/>
    <col min="16140" max="16140" width="11.453125" style="3" customWidth="1"/>
    <col min="16141" max="16142" width="9.7265625" style="3" customWidth="1"/>
    <col min="16143" max="16143" width="9.81640625" style="3" customWidth="1"/>
    <col min="16144" max="16144" width="9" style="3" customWidth="1"/>
    <col min="16145" max="16145" width="6.81640625" style="3" customWidth="1"/>
    <col min="16146" max="16146" width="8" style="3" customWidth="1"/>
    <col min="16147" max="16148" width="0" style="3" hidden="1" customWidth="1"/>
    <col min="16149" max="16149" width="10.1796875" style="3" customWidth="1"/>
    <col min="16150" max="16368" width="9.1796875" style="3" customWidth="1"/>
    <col min="16369" max="16384" width="4.1796875" style="3"/>
  </cols>
  <sheetData>
    <row r="1" spans="1: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1" x14ac:dyDescent="0.3">
      <c r="A3" s="5" t="str">
        <f>[1]RA!A3</f>
        <v>TAHUN 2024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x14ac:dyDescent="0.3">
      <c r="A4" s="6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 t="s">
        <v>3</v>
      </c>
      <c r="P4" s="6"/>
      <c r="Q4" s="6"/>
      <c r="R4" s="6"/>
    </row>
    <row r="5" spans="1:21" ht="14.15" customHeight="1" x14ac:dyDescent="0.3">
      <c r="A5" s="7" t="s">
        <v>4</v>
      </c>
      <c r="B5" s="7" t="s">
        <v>5</v>
      </c>
      <c r="C5" s="8" t="str">
        <f>[1]RA!C5</f>
        <v>Tanaman Akhir Tahun 2023</v>
      </c>
      <c r="D5" s="9" t="s">
        <v>6</v>
      </c>
      <c r="E5" s="10"/>
      <c r="F5" s="10"/>
      <c r="G5" s="10"/>
      <c r="H5" s="10"/>
      <c r="I5" s="10"/>
      <c r="J5" s="10"/>
      <c r="K5" s="11"/>
      <c r="L5" s="9" t="s">
        <v>7</v>
      </c>
      <c r="M5" s="11"/>
      <c r="N5" s="8" t="s">
        <v>8</v>
      </c>
      <c r="O5" s="12" t="s">
        <v>9</v>
      </c>
      <c r="P5" s="12"/>
      <c r="Q5" s="12"/>
      <c r="R5" s="13" t="s">
        <v>10</v>
      </c>
    </row>
    <row r="6" spans="1:21" ht="14.15" customHeight="1" x14ac:dyDescent="0.3">
      <c r="A6" s="14"/>
      <c r="B6" s="14"/>
      <c r="C6" s="15"/>
      <c r="D6" s="9" t="s">
        <v>11</v>
      </c>
      <c r="E6" s="10"/>
      <c r="F6" s="10"/>
      <c r="G6" s="11"/>
      <c r="H6" s="12" t="str">
        <f>[1]RA!H6</f>
        <v>Kondisi Triwulan I Tahun 2024</v>
      </c>
      <c r="I6" s="12"/>
      <c r="J6" s="12"/>
      <c r="K6" s="12"/>
      <c r="L6" s="16"/>
      <c r="M6" s="17"/>
      <c r="N6" s="15"/>
      <c r="O6" s="12"/>
      <c r="P6" s="12"/>
      <c r="Q6" s="12"/>
      <c r="R6" s="13"/>
    </row>
    <row r="7" spans="1:21" ht="14.15" customHeight="1" x14ac:dyDescent="0.3">
      <c r="A7" s="14"/>
      <c r="B7" s="14"/>
      <c r="C7" s="15"/>
      <c r="D7" s="8" t="s">
        <v>12</v>
      </c>
      <c r="E7" s="8" t="s">
        <v>13</v>
      </c>
      <c r="F7" s="8" t="s">
        <v>14</v>
      </c>
      <c r="G7" s="8" t="s">
        <v>15</v>
      </c>
      <c r="H7" s="7" t="s">
        <v>16</v>
      </c>
      <c r="I7" s="7" t="s">
        <v>17</v>
      </c>
      <c r="J7" s="8" t="s">
        <v>18</v>
      </c>
      <c r="K7" s="8" t="s">
        <v>15</v>
      </c>
      <c r="L7" s="8" t="s">
        <v>19</v>
      </c>
      <c r="M7" s="9" t="s">
        <v>20</v>
      </c>
      <c r="N7" s="15"/>
      <c r="O7" s="12"/>
      <c r="P7" s="12"/>
      <c r="Q7" s="12"/>
      <c r="R7" s="13"/>
    </row>
    <row r="8" spans="1:21" ht="14.15" customHeight="1" x14ac:dyDescent="0.3">
      <c r="A8" s="14"/>
      <c r="B8" s="14"/>
      <c r="C8" s="15"/>
      <c r="D8" s="15"/>
      <c r="E8" s="15"/>
      <c r="F8" s="15"/>
      <c r="G8" s="15"/>
      <c r="H8" s="14"/>
      <c r="I8" s="14"/>
      <c r="J8" s="15"/>
      <c r="K8" s="15"/>
      <c r="L8" s="15"/>
      <c r="M8" s="18"/>
      <c r="N8" s="15"/>
      <c r="O8" s="12" t="s">
        <v>21</v>
      </c>
      <c r="P8" s="12" t="s">
        <v>22</v>
      </c>
      <c r="Q8" s="12" t="s">
        <v>23</v>
      </c>
      <c r="R8" s="13"/>
    </row>
    <row r="9" spans="1:21" x14ac:dyDescent="0.3">
      <c r="A9" s="19"/>
      <c r="B9" s="19"/>
      <c r="C9" s="20"/>
      <c r="D9" s="20"/>
      <c r="E9" s="20"/>
      <c r="F9" s="20"/>
      <c r="G9" s="20"/>
      <c r="H9" s="19"/>
      <c r="I9" s="19"/>
      <c r="J9" s="15"/>
      <c r="K9" s="20"/>
      <c r="L9" s="20"/>
      <c r="M9" s="16"/>
      <c r="N9" s="20"/>
      <c r="O9" s="12"/>
      <c r="P9" s="12"/>
      <c r="Q9" s="12"/>
      <c r="R9" s="13"/>
    </row>
    <row r="10" spans="1:21" ht="14.5" thickBot="1" x14ac:dyDescent="0.3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2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21" ht="25" customHeight="1" thickTop="1" x14ac:dyDescent="0.3">
      <c r="A11" s="23">
        <v>1</v>
      </c>
      <c r="B11" s="24" t="s">
        <v>24</v>
      </c>
      <c r="C11" s="25">
        <v>0</v>
      </c>
      <c r="D11" s="26">
        <v>0</v>
      </c>
      <c r="E11" s="25">
        <v>0</v>
      </c>
      <c r="F11" s="25">
        <v>0</v>
      </c>
      <c r="G11" s="27">
        <f>C11+E11-F11</f>
        <v>0</v>
      </c>
      <c r="H11" s="28">
        <v>0</v>
      </c>
      <c r="I11" s="29">
        <v>0</v>
      </c>
      <c r="J11" s="29">
        <v>0</v>
      </c>
      <c r="K11" s="27">
        <f>SUM(H11:J11)</f>
        <v>0</v>
      </c>
      <c r="L11" s="30">
        <v>0</v>
      </c>
      <c r="M11" s="31">
        <v>0</v>
      </c>
      <c r="N11" s="32" t="s">
        <v>25</v>
      </c>
      <c r="O11" s="25">
        <v>0</v>
      </c>
      <c r="P11" s="25">
        <v>0</v>
      </c>
      <c r="Q11" s="33">
        <v>0</v>
      </c>
      <c r="R11" s="34"/>
      <c r="U11" s="4">
        <f>L11*O11</f>
        <v>0</v>
      </c>
    </row>
    <row r="12" spans="1:21" ht="25" customHeight="1" x14ac:dyDescent="0.3">
      <c r="A12" s="35">
        <v>2</v>
      </c>
      <c r="B12" s="36" t="s">
        <v>26</v>
      </c>
      <c r="C12" s="37">
        <v>39</v>
      </c>
      <c r="D12" s="37">
        <v>0</v>
      </c>
      <c r="E12" s="37">
        <v>0</v>
      </c>
      <c r="F12" s="37">
        <v>0</v>
      </c>
      <c r="G12" s="38">
        <f>C12+E12-F12</f>
        <v>39</v>
      </c>
      <c r="H12" s="37">
        <v>0</v>
      </c>
      <c r="I12" s="37">
        <v>7</v>
      </c>
      <c r="J12" s="37">
        <v>32</v>
      </c>
      <c r="K12" s="38">
        <f t="shared" ref="K12:K20" si="0">SUM(H12:J12)</f>
        <v>39</v>
      </c>
      <c r="L12" s="39">
        <v>581</v>
      </c>
      <c r="M12" s="40">
        <f>SUM(L12/I12)</f>
        <v>83</v>
      </c>
      <c r="N12" s="41" t="s">
        <v>25</v>
      </c>
      <c r="O12" s="37">
        <v>7500</v>
      </c>
      <c r="P12" s="37">
        <v>59</v>
      </c>
      <c r="Q12" s="42">
        <v>0</v>
      </c>
      <c r="R12" s="43"/>
      <c r="U12" s="4">
        <f t="shared" ref="U12:U22" si="1">L12*O12</f>
        <v>4357500</v>
      </c>
    </row>
    <row r="13" spans="1:21" ht="25" customHeight="1" x14ac:dyDescent="0.3">
      <c r="A13" s="35">
        <v>3</v>
      </c>
      <c r="B13" s="36" t="s">
        <v>27</v>
      </c>
      <c r="C13" s="44">
        <v>1200</v>
      </c>
      <c r="D13" s="37">
        <v>0</v>
      </c>
      <c r="E13" s="37">
        <v>0</v>
      </c>
      <c r="F13" s="37">
        <v>110</v>
      </c>
      <c r="G13" s="38">
        <f t="shared" ref="G13:G20" si="2">C13+E13-F13</f>
        <v>1090</v>
      </c>
      <c r="H13" s="45">
        <v>0</v>
      </c>
      <c r="I13" s="46">
        <v>410</v>
      </c>
      <c r="J13" s="46">
        <v>680</v>
      </c>
      <c r="K13" s="47">
        <f t="shared" si="0"/>
        <v>1090</v>
      </c>
      <c r="L13" s="48">
        <v>0</v>
      </c>
      <c r="M13" s="49">
        <v>0</v>
      </c>
      <c r="N13" s="50" t="s">
        <v>28</v>
      </c>
      <c r="O13" s="37">
        <v>0</v>
      </c>
      <c r="P13" s="51">
        <v>4127</v>
      </c>
      <c r="Q13" s="42">
        <v>0</v>
      </c>
      <c r="R13" s="43"/>
      <c r="U13" s="4">
        <f t="shared" si="1"/>
        <v>0</v>
      </c>
    </row>
    <row r="14" spans="1:21" ht="25" customHeight="1" x14ac:dyDescent="0.3">
      <c r="A14" s="35">
        <v>4</v>
      </c>
      <c r="B14" s="36" t="s">
        <v>29</v>
      </c>
      <c r="C14" s="48">
        <v>546</v>
      </c>
      <c r="D14" s="37">
        <v>110</v>
      </c>
      <c r="E14" s="37">
        <v>0</v>
      </c>
      <c r="F14" s="37">
        <v>0</v>
      </c>
      <c r="G14" s="38">
        <f t="shared" si="2"/>
        <v>546</v>
      </c>
      <c r="H14" s="48">
        <f>151+12</f>
        <v>163</v>
      </c>
      <c r="I14" s="48">
        <v>237</v>
      </c>
      <c r="J14" s="48">
        <v>146</v>
      </c>
      <c r="K14" s="38">
        <f t="shared" si="0"/>
        <v>546</v>
      </c>
      <c r="L14" s="48">
        <v>0</v>
      </c>
      <c r="M14" s="49">
        <v>0</v>
      </c>
      <c r="N14" s="52" t="s">
        <v>28</v>
      </c>
      <c r="O14" s="37">
        <v>0</v>
      </c>
      <c r="P14" s="51">
        <v>1140</v>
      </c>
      <c r="Q14" s="42">
        <v>0</v>
      </c>
      <c r="R14" s="43"/>
      <c r="U14" s="4">
        <f t="shared" si="1"/>
        <v>0</v>
      </c>
    </row>
    <row r="15" spans="1:21" ht="25" customHeight="1" x14ac:dyDescent="0.3">
      <c r="A15" s="35">
        <v>5</v>
      </c>
      <c r="B15" s="36" t="s">
        <v>30</v>
      </c>
      <c r="C15" s="37">
        <v>2911</v>
      </c>
      <c r="D15" s="37">
        <v>135</v>
      </c>
      <c r="E15" s="37">
        <v>0</v>
      </c>
      <c r="F15" s="37">
        <v>0</v>
      </c>
      <c r="G15" s="38">
        <f t="shared" si="2"/>
        <v>2911</v>
      </c>
      <c r="H15" s="53">
        <v>914</v>
      </c>
      <c r="I15" s="44">
        <v>1260</v>
      </c>
      <c r="J15" s="53">
        <v>737</v>
      </c>
      <c r="K15" s="38">
        <f t="shared" si="0"/>
        <v>2911</v>
      </c>
      <c r="L15" s="37">
        <v>0</v>
      </c>
      <c r="M15" s="54">
        <v>0</v>
      </c>
      <c r="N15" s="50" t="s">
        <v>31</v>
      </c>
      <c r="O15" s="37">
        <v>0</v>
      </c>
      <c r="P15" s="37">
        <v>5449</v>
      </c>
      <c r="Q15" s="42">
        <v>0</v>
      </c>
      <c r="R15" s="43"/>
      <c r="U15" s="4">
        <f t="shared" si="1"/>
        <v>0</v>
      </c>
    </row>
    <row r="16" spans="1:21" ht="25" customHeight="1" x14ac:dyDescent="0.3">
      <c r="A16" s="35">
        <v>6</v>
      </c>
      <c r="B16" s="36" t="s">
        <v>32</v>
      </c>
      <c r="C16" s="37">
        <v>731</v>
      </c>
      <c r="D16" s="37">
        <v>0</v>
      </c>
      <c r="E16" s="37">
        <v>0</v>
      </c>
      <c r="F16" s="37">
        <v>0</v>
      </c>
      <c r="G16" s="38">
        <f t="shared" si="2"/>
        <v>731</v>
      </c>
      <c r="H16" s="37">
        <v>0</v>
      </c>
      <c r="I16" s="37">
        <v>206</v>
      </c>
      <c r="J16" s="37">
        <v>525</v>
      </c>
      <c r="K16" s="38">
        <f t="shared" si="0"/>
        <v>731</v>
      </c>
      <c r="L16" s="37">
        <v>11330</v>
      </c>
      <c r="M16" s="54">
        <f>SUM(L16/I16)</f>
        <v>55</v>
      </c>
      <c r="N16" s="50" t="s">
        <v>28</v>
      </c>
      <c r="O16" s="37">
        <v>28000</v>
      </c>
      <c r="P16" s="37">
        <v>1481</v>
      </c>
      <c r="Q16" s="42">
        <v>0</v>
      </c>
      <c r="R16" s="43"/>
      <c r="U16" s="4">
        <f t="shared" si="1"/>
        <v>317240000</v>
      </c>
    </row>
    <row r="17" spans="1:21" ht="25" customHeight="1" x14ac:dyDescent="0.3">
      <c r="A17" s="35">
        <v>7</v>
      </c>
      <c r="B17" s="36" t="s">
        <v>33</v>
      </c>
      <c r="C17" s="37">
        <v>67</v>
      </c>
      <c r="D17" s="37">
        <v>0</v>
      </c>
      <c r="E17" s="37">
        <v>0</v>
      </c>
      <c r="F17" s="37">
        <v>0</v>
      </c>
      <c r="G17" s="38">
        <f t="shared" si="2"/>
        <v>67</v>
      </c>
      <c r="H17" s="48">
        <v>0</v>
      </c>
      <c r="I17" s="37">
        <v>5</v>
      </c>
      <c r="J17" s="37">
        <v>62</v>
      </c>
      <c r="K17" s="38">
        <f t="shared" si="0"/>
        <v>67</v>
      </c>
      <c r="L17" s="37">
        <v>0</v>
      </c>
      <c r="M17" s="54">
        <f>L17/I17</f>
        <v>0</v>
      </c>
      <c r="N17" s="50" t="s">
        <v>34</v>
      </c>
      <c r="O17" s="37">
        <v>0</v>
      </c>
      <c r="P17" s="55">
        <v>29</v>
      </c>
      <c r="Q17" s="42">
        <v>0</v>
      </c>
      <c r="R17" s="43"/>
      <c r="U17" s="4">
        <f t="shared" si="1"/>
        <v>0</v>
      </c>
    </row>
    <row r="18" spans="1:21" ht="25" customHeight="1" x14ac:dyDescent="0.3">
      <c r="A18" s="35">
        <v>8</v>
      </c>
      <c r="B18" s="36" t="s">
        <v>35</v>
      </c>
      <c r="C18" s="56">
        <v>293</v>
      </c>
      <c r="D18" s="37">
        <v>0</v>
      </c>
      <c r="E18" s="37">
        <v>0</v>
      </c>
      <c r="F18" s="37">
        <v>0</v>
      </c>
      <c r="G18" s="38">
        <f t="shared" si="2"/>
        <v>293</v>
      </c>
      <c r="H18" s="37">
        <v>30</v>
      </c>
      <c r="I18" s="37">
        <v>138</v>
      </c>
      <c r="J18" s="48">
        <v>125</v>
      </c>
      <c r="K18" s="38">
        <f t="shared" si="0"/>
        <v>293</v>
      </c>
      <c r="L18" s="37">
        <v>0</v>
      </c>
      <c r="M18" s="54">
        <v>0</v>
      </c>
      <c r="N18" s="50" t="s">
        <v>36</v>
      </c>
      <c r="O18" s="37">
        <v>0</v>
      </c>
      <c r="P18" s="37">
        <v>236</v>
      </c>
      <c r="Q18" s="42">
        <v>0</v>
      </c>
      <c r="R18" s="43"/>
      <c r="U18" s="4">
        <f t="shared" si="1"/>
        <v>0</v>
      </c>
    </row>
    <row r="19" spans="1:21" ht="25" customHeight="1" x14ac:dyDescent="0.3">
      <c r="A19" s="35">
        <v>9</v>
      </c>
      <c r="B19" s="36" t="s">
        <v>37</v>
      </c>
      <c r="C19" s="37">
        <v>100</v>
      </c>
      <c r="D19" s="37">
        <v>0</v>
      </c>
      <c r="E19" s="37">
        <v>0</v>
      </c>
      <c r="F19" s="37">
        <v>0</v>
      </c>
      <c r="G19" s="38">
        <f t="shared" si="2"/>
        <v>100</v>
      </c>
      <c r="H19" s="37">
        <v>80</v>
      </c>
      <c r="I19" s="48">
        <v>20</v>
      </c>
      <c r="J19" s="48">
        <v>0</v>
      </c>
      <c r="K19" s="38">
        <f t="shared" si="0"/>
        <v>100</v>
      </c>
      <c r="L19" s="37">
        <v>1660</v>
      </c>
      <c r="M19" s="54">
        <f>L19/I19</f>
        <v>83</v>
      </c>
      <c r="N19" s="50" t="s">
        <v>34</v>
      </c>
      <c r="O19" s="37">
        <v>45000</v>
      </c>
      <c r="P19" s="37">
        <v>240</v>
      </c>
      <c r="Q19" s="42">
        <v>0</v>
      </c>
      <c r="R19" s="43"/>
      <c r="U19" s="4">
        <f t="shared" si="1"/>
        <v>74700000</v>
      </c>
    </row>
    <row r="20" spans="1:21" ht="25" customHeight="1" x14ac:dyDescent="0.3">
      <c r="A20" s="35">
        <v>10</v>
      </c>
      <c r="B20" s="36" t="s">
        <v>38</v>
      </c>
      <c r="C20" s="37">
        <v>0</v>
      </c>
      <c r="D20" s="37">
        <v>0</v>
      </c>
      <c r="E20" s="37">
        <v>0</v>
      </c>
      <c r="F20" s="37">
        <v>0</v>
      </c>
      <c r="G20" s="38">
        <f t="shared" si="2"/>
        <v>0</v>
      </c>
      <c r="H20" s="48">
        <v>0</v>
      </c>
      <c r="I20" s="37">
        <v>0</v>
      </c>
      <c r="J20" s="48">
        <v>0</v>
      </c>
      <c r="K20" s="38">
        <f t="shared" si="0"/>
        <v>0</v>
      </c>
      <c r="L20" s="37">
        <v>0</v>
      </c>
      <c r="M20" s="54">
        <v>0</v>
      </c>
      <c r="N20" s="57" t="s">
        <v>39</v>
      </c>
      <c r="O20" s="37">
        <v>0</v>
      </c>
      <c r="P20" s="37">
        <v>0</v>
      </c>
      <c r="Q20" s="42">
        <v>0</v>
      </c>
      <c r="R20" s="43"/>
      <c r="U20" s="4">
        <f t="shared" si="1"/>
        <v>0</v>
      </c>
    </row>
    <row r="21" spans="1:21" ht="25" customHeight="1" x14ac:dyDescent="0.3">
      <c r="A21" s="35">
        <v>11</v>
      </c>
      <c r="B21" s="36" t="s">
        <v>40</v>
      </c>
      <c r="C21" s="37">
        <v>0</v>
      </c>
      <c r="D21" s="37">
        <v>0</v>
      </c>
      <c r="E21" s="37">
        <v>0</v>
      </c>
      <c r="F21" s="37">
        <v>0</v>
      </c>
      <c r="G21" s="38">
        <f>C21+E21-F21</f>
        <v>0</v>
      </c>
      <c r="H21" s="58">
        <v>0</v>
      </c>
      <c r="I21" s="59">
        <v>0</v>
      </c>
      <c r="J21" s="48">
        <v>0</v>
      </c>
      <c r="K21" s="38">
        <f>SUM(H21:J21)</f>
        <v>0</v>
      </c>
      <c r="L21" s="54">
        <v>0</v>
      </c>
      <c r="M21" s="54">
        <v>0</v>
      </c>
      <c r="N21" s="57">
        <v>0</v>
      </c>
      <c r="O21" s="37">
        <v>0</v>
      </c>
      <c r="P21" s="37">
        <v>0</v>
      </c>
      <c r="Q21" s="42">
        <v>0</v>
      </c>
      <c r="R21" s="43"/>
      <c r="U21" s="4">
        <f t="shared" si="1"/>
        <v>0</v>
      </c>
    </row>
    <row r="22" spans="1:21" ht="25" customHeight="1" x14ac:dyDescent="0.3">
      <c r="A22" s="60">
        <v>12</v>
      </c>
      <c r="B22" s="61" t="s">
        <v>41</v>
      </c>
      <c r="C22" s="62">
        <v>4</v>
      </c>
      <c r="D22" s="62">
        <v>0</v>
      </c>
      <c r="E22" s="62">
        <v>0</v>
      </c>
      <c r="F22" s="62">
        <v>0</v>
      </c>
      <c r="G22" s="63">
        <f>C22+E22-F22</f>
        <v>4</v>
      </c>
      <c r="H22" s="64">
        <v>1.5</v>
      </c>
      <c r="I22" s="65">
        <v>2.5</v>
      </c>
      <c r="J22" s="66">
        <v>0</v>
      </c>
      <c r="K22" s="63">
        <f>SUM(H22:J22)</f>
        <v>4</v>
      </c>
      <c r="L22" s="67">
        <v>0</v>
      </c>
      <c r="M22" s="67">
        <v>0</v>
      </c>
      <c r="N22" s="68">
        <v>0</v>
      </c>
      <c r="O22" s="62">
        <v>0</v>
      </c>
      <c r="P22" s="62">
        <v>120</v>
      </c>
      <c r="Q22" s="69">
        <v>0</v>
      </c>
      <c r="R22" s="70"/>
      <c r="U22" s="4">
        <f t="shared" si="1"/>
        <v>0</v>
      </c>
    </row>
    <row r="23" spans="1:2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1" x14ac:dyDescent="0.3">
      <c r="A24" s="71" t="s">
        <v>42</v>
      </c>
      <c r="B24" s="72" t="s">
        <v>43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1" x14ac:dyDescent="0.3">
      <c r="A25" s="71" t="s">
        <v>42</v>
      </c>
      <c r="B25" s="72" t="s">
        <v>44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1" x14ac:dyDescent="0.3">
      <c r="A26" s="71" t="s">
        <v>42</v>
      </c>
      <c r="B26" s="72" t="s">
        <v>45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21" x14ac:dyDescent="0.3">
      <c r="A33" s="1" t="s">
        <v>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21" x14ac:dyDescent="0.3">
      <c r="A34" s="1" t="s">
        <v>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21" x14ac:dyDescent="0.3">
      <c r="A35" s="5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21" x14ac:dyDescent="0.3">
      <c r="A36" s="73" t="s">
        <v>47</v>
      </c>
      <c r="O36" s="74"/>
    </row>
    <row r="37" spans="1:21" ht="14.15" customHeight="1" x14ac:dyDescent="0.3">
      <c r="A37" s="7" t="s">
        <v>4</v>
      </c>
      <c r="B37" s="7" t="s">
        <v>5</v>
      </c>
      <c r="C37" s="8" t="s">
        <v>48</v>
      </c>
      <c r="D37" s="9" t="s">
        <v>6</v>
      </c>
      <c r="E37" s="10"/>
      <c r="F37" s="10"/>
      <c r="G37" s="10"/>
      <c r="H37" s="10"/>
      <c r="I37" s="10"/>
      <c r="J37" s="10"/>
      <c r="K37" s="11"/>
      <c r="L37" s="9" t="s">
        <v>7</v>
      </c>
      <c r="M37" s="11"/>
      <c r="N37" s="8" t="s">
        <v>8</v>
      </c>
      <c r="O37" s="12" t="s">
        <v>9</v>
      </c>
      <c r="P37" s="12"/>
      <c r="Q37" s="12"/>
      <c r="R37" s="13" t="s">
        <v>10</v>
      </c>
      <c r="S37" s="75"/>
      <c r="T37" s="76"/>
      <c r="U37" s="77"/>
    </row>
    <row r="38" spans="1:21" ht="14.15" customHeight="1" x14ac:dyDescent="0.3">
      <c r="A38" s="14"/>
      <c r="B38" s="14"/>
      <c r="C38" s="15"/>
      <c r="D38" s="9" t="s">
        <v>11</v>
      </c>
      <c r="E38" s="10"/>
      <c r="F38" s="10"/>
      <c r="G38" s="11"/>
      <c r="H38" s="12" t="s">
        <v>49</v>
      </c>
      <c r="I38" s="12"/>
      <c r="J38" s="12"/>
      <c r="K38" s="12"/>
      <c r="L38" s="16"/>
      <c r="M38" s="17"/>
      <c r="N38" s="15"/>
      <c r="O38" s="12"/>
      <c r="P38" s="12"/>
      <c r="Q38" s="12"/>
      <c r="R38" s="13"/>
      <c r="S38" s="75"/>
      <c r="T38" s="76"/>
      <c r="U38" s="77"/>
    </row>
    <row r="39" spans="1:21" ht="14.15" customHeight="1" x14ac:dyDescent="0.3">
      <c r="A39" s="14"/>
      <c r="B39" s="14"/>
      <c r="C39" s="15"/>
      <c r="D39" s="8" t="s">
        <v>12</v>
      </c>
      <c r="E39" s="8" t="s">
        <v>13</v>
      </c>
      <c r="F39" s="8" t="s">
        <v>14</v>
      </c>
      <c r="G39" s="8" t="s">
        <v>15</v>
      </c>
      <c r="H39" s="7" t="s">
        <v>16</v>
      </c>
      <c r="I39" s="7" t="s">
        <v>17</v>
      </c>
      <c r="J39" s="8" t="s">
        <v>18</v>
      </c>
      <c r="K39" s="8" t="s">
        <v>15</v>
      </c>
      <c r="L39" s="8" t="s">
        <v>19</v>
      </c>
      <c r="M39" s="9" t="s">
        <v>20</v>
      </c>
      <c r="N39" s="15"/>
      <c r="O39" s="12"/>
      <c r="P39" s="12"/>
      <c r="Q39" s="12"/>
      <c r="R39" s="13"/>
      <c r="S39" s="75"/>
      <c r="T39" s="76"/>
      <c r="U39" s="77"/>
    </row>
    <row r="40" spans="1:21" ht="14.15" customHeight="1" x14ac:dyDescent="0.3">
      <c r="A40" s="14"/>
      <c r="B40" s="14"/>
      <c r="C40" s="15"/>
      <c r="D40" s="15"/>
      <c r="E40" s="15"/>
      <c r="F40" s="15"/>
      <c r="G40" s="15"/>
      <c r="H40" s="14"/>
      <c r="I40" s="14"/>
      <c r="J40" s="15"/>
      <c r="K40" s="15"/>
      <c r="L40" s="15"/>
      <c r="M40" s="18"/>
      <c r="N40" s="15"/>
      <c r="O40" s="12" t="s">
        <v>21</v>
      </c>
      <c r="P40" s="12" t="s">
        <v>22</v>
      </c>
      <c r="Q40" s="12" t="s">
        <v>23</v>
      </c>
      <c r="R40" s="13"/>
      <c r="S40" s="75"/>
      <c r="T40" s="76"/>
      <c r="U40" s="77"/>
    </row>
    <row r="41" spans="1:21" x14ac:dyDescent="0.3">
      <c r="A41" s="19"/>
      <c r="B41" s="19"/>
      <c r="C41" s="20"/>
      <c r="D41" s="20"/>
      <c r="E41" s="20"/>
      <c r="F41" s="20"/>
      <c r="G41" s="20"/>
      <c r="H41" s="19"/>
      <c r="I41" s="19"/>
      <c r="J41" s="15"/>
      <c r="K41" s="20"/>
      <c r="L41" s="20"/>
      <c r="M41" s="16"/>
      <c r="N41" s="20"/>
      <c r="O41" s="12"/>
      <c r="P41" s="12"/>
      <c r="Q41" s="12"/>
      <c r="R41" s="13"/>
      <c r="S41" s="75"/>
      <c r="T41" s="76"/>
      <c r="U41" s="77"/>
    </row>
    <row r="42" spans="1:21" ht="14.5" thickBot="1" x14ac:dyDescent="0.35">
      <c r="A42" s="21">
        <v>1</v>
      </c>
      <c r="B42" s="21">
        <v>2</v>
      </c>
      <c r="C42" s="21">
        <v>3</v>
      </c>
      <c r="D42" s="21">
        <v>4</v>
      </c>
      <c r="E42" s="21">
        <v>5</v>
      </c>
      <c r="F42" s="21">
        <v>6</v>
      </c>
      <c r="G42" s="21">
        <v>7</v>
      </c>
      <c r="H42" s="21">
        <v>8</v>
      </c>
      <c r="I42" s="21">
        <v>9</v>
      </c>
      <c r="J42" s="21">
        <v>10</v>
      </c>
      <c r="K42" s="21">
        <v>11</v>
      </c>
      <c r="L42" s="21">
        <v>12</v>
      </c>
      <c r="M42" s="21">
        <v>13</v>
      </c>
      <c r="N42" s="21">
        <v>14</v>
      </c>
      <c r="O42" s="21">
        <v>15</v>
      </c>
      <c r="P42" s="21">
        <v>16</v>
      </c>
      <c r="Q42" s="21">
        <v>17</v>
      </c>
      <c r="R42" s="21">
        <v>18</v>
      </c>
      <c r="S42" s="78"/>
      <c r="T42" s="79"/>
      <c r="U42" s="80"/>
    </row>
    <row r="43" spans="1:21" ht="22" customHeight="1" thickTop="1" x14ac:dyDescent="0.3">
      <c r="A43" s="23">
        <v>1</v>
      </c>
      <c r="B43" s="24" t="s">
        <v>24</v>
      </c>
      <c r="C43" s="25">
        <f t="shared" ref="C43:C52" si="3">K11</f>
        <v>0</v>
      </c>
      <c r="D43" s="25">
        <v>0</v>
      </c>
      <c r="E43" s="25">
        <v>0</v>
      </c>
      <c r="F43" s="25">
        <v>0</v>
      </c>
      <c r="G43" s="27">
        <f>C43+E43-F43</f>
        <v>0</v>
      </c>
      <c r="H43" s="28">
        <v>0</v>
      </c>
      <c r="I43" s="29">
        <v>0</v>
      </c>
      <c r="J43" s="29">
        <v>0</v>
      </c>
      <c r="K43" s="27">
        <f>SUM(H43:J43)</f>
        <v>0</v>
      </c>
      <c r="L43" s="25">
        <v>0</v>
      </c>
      <c r="M43" s="31">
        <v>0</v>
      </c>
      <c r="N43" s="32" t="s">
        <v>25</v>
      </c>
      <c r="O43" s="25">
        <v>0</v>
      </c>
      <c r="P43" s="25">
        <v>0</v>
      </c>
      <c r="Q43" s="33"/>
      <c r="R43" s="34"/>
      <c r="S43" s="81"/>
      <c r="T43" s="82"/>
      <c r="U43" s="4">
        <f t="shared" ref="U43:U54" si="4">L43*O43</f>
        <v>0</v>
      </c>
    </row>
    <row r="44" spans="1:21" ht="22" customHeight="1" x14ac:dyDescent="0.3">
      <c r="A44" s="35">
        <v>2</v>
      </c>
      <c r="B44" s="36" t="s">
        <v>26</v>
      </c>
      <c r="C44" s="37">
        <f t="shared" si="3"/>
        <v>39</v>
      </c>
      <c r="D44" s="37">
        <v>0</v>
      </c>
      <c r="E44" s="37">
        <v>0</v>
      </c>
      <c r="F44" s="37">
        <v>0</v>
      </c>
      <c r="G44" s="38">
        <f>C44+E44-F44</f>
        <v>39</v>
      </c>
      <c r="H44" s="37">
        <v>0</v>
      </c>
      <c r="I44" s="37">
        <v>7</v>
      </c>
      <c r="J44" s="37">
        <v>32</v>
      </c>
      <c r="K44" s="38">
        <f t="shared" ref="K44:K53" si="5">SUM(H44:J44)</f>
        <v>39</v>
      </c>
      <c r="L44" s="37">
        <v>560</v>
      </c>
      <c r="M44" s="40">
        <f t="shared" ref="M44:M53" si="6">L44/I44</f>
        <v>80</v>
      </c>
      <c r="N44" s="41" t="s">
        <v>25</v>
      </c>
      <c r="O44" s="37">
        <v>9800</v>
      </c>
      <c r="P44" s="37">
        <v>59</v>
      </c>
      <c r="Q44" s="42"/>
      <c r="R44" s="43"/>
      <c r="S44" s="81"/>
      <c r="T44" s="82"/>
      <c r="U44" s="4">
        <f t="shared" si="4"/>
        <v>5488000</v>
      </c>
    </row>
    <row r="45" spans="1:21" ht="22" customHeight="1" x14ac:dyDescent="0.3">
      <c r="A45" s="35">
        <v>3</v>
      </c>
      <c r="B45" s="36" t="s">
        <v>27</v>
      </c>
      <c r="C45" s="37">
        <f t="shared" si="3"/>
        <v>1090</v>
      </c>
      <c r="D45" s="37">
        <v>0</v>
      </c>
      <c r="E45" s="37">
        <v>0</v>
      </c>
      <c r="F45" s="37">
        <v>0</v>
      </c>
      <c r="G45" s="38">
        <f t="shared" ref="G45:G53" si="7">C45+E45-F45</f>
        <v>1090</v>
      </c>
      <c r="H45" s="45">
        <v>0</v>
      </c>
      <c r="I45" s="46">
        <v>405</v>
      </c>
      <c r="J45" s="46">
        <v>685</v>
      </c>
      <c r="K45" s="47">
        <f>SUM(H45:J45)</f>
        <v>1090</v>
      </c>
      <c r="L45" s="48">
        <v>0</v>
      </c>
      <c r="M45" s="40">
        <f t="shared" si="6"/>
        <v>0</v>
      </c>
      <c r="N45" s="50" t="s">
        <v>28</v>
      </c>
      <c r="O45" s="37">
        <v>60000</v>
      </c>
      <c r="P45" s="83">
        <v>3983</v>
      </c>
      <c r="Q45" s="42"/>
      <c r="R45" s="43"/>
      <c r="S45" s="81">
        <f>[2]Sheet1!R326</f>
        <v>11129</v>
      </c>
      <c r="T45" s="82">
        <f>S45-P45</f>
        <v>7146</v>
      </c>
      <c r="U45" s="4">
        <f t="shared" si="4"/>
        <v>0</v>
      </c>
    </row>
    <row r="46" spans="1:21" ht="22" customHeight="1" x14ac:dyDescent="0.3">
      <c r="A46" s="35">
        <v>4</v>
      </c>
      <c r="B46" s="36" t="s">
        <v>29</v>
      </c>
      <c r="C46" s="48">
        <f t="shared" si="3"/>
        <v>546</v>
      </c>
      <c r="D46" s="37">
        <v>0</v>
      </c>
      <c r="E46" s="37">
        <v>0</v>
      </c>
      <c r="F46" s="37">
        <v>0</v>
      </c>
      <c r="G46" s="38">
        <f t="shared" si="7"/>
        <v>546</v>
      </c>
      <c r="H46" s="48">
        <v>273</v>
      </c>
      <c r="I46" s="48">
        <v>237</v>
      </c>
      <c r="J46" s="48">
        <v>36</v>
      </c>
      <c r="K46" s="38">
        <f t="shared" si="5"/>
        <v>546</v>
      </c>
      <c r="L46" s="48">
        <v>49770</v>
      </c>
      <c r="M46" s="40">
        <f t="shared" si="6"/>
        <v>210</v>
      </c>
      <c r="N46" s="52" t="s">
        <v>28</v>
      </c>
      <c r="O46" s="37">
        <v>100000</v>
      </c>
      <c r="P46" s="83">
        <v>1320</v>
      </c>
      <c r="Q46" s="42"/>
      <c r="R46" s="43"/>
      <c r="S46" s="81">
        <f>[2]Sheet1!R327</f>
        <v>858</v>
      </c>
      <c r="T46" s="82">
        <f>S46-P46</f>
        <v>-462</v>
      </c>
      <c r="U46" s="4">
        <f t="shared" si="4"/>
        <v>4977000000</v>
      </c>
    </row>
    <row r="47" spans="1:21" ht="22" customHeight="1" x14ac:dyDescent="0.3">
      <c r="A47" s="35">
        <v>5</v>
      </c>
      <c r="B47" s="36" t="s">
        <v>30</v>
      </c>
      <c r="C47" s="37">
        <f t="shared" si="3"/>
        <v>2911</v>
      </c>
      <c r="D47" s="37">
        <v>0</v>
      </c>
      <c r="E47" s="37">
        <v>0</v>
      </c>
      <c r="F47" s="37">
        <v>0</v>
      </c>
      <c r="G47" s="38">
        <f t="shared" si="7"/>
        <v>2911</v>
      </c>
      <c r="H47" s="53">
        <v>914</v>
      </c>
      <c r="I47" s="44">
        <v>1260</v>
      </c>
      <c r="J47" s="53">
        <v>737</v>
      </c>
      <c r="K47" s="38">
        <f t="shared" si="5"/>
        <v>2911</v>
      </c>
      <c r="L47" s="37">
        <v>315000</v>
      </c>
      <c r="M47" s="40">
        <f t="shared" si="6"/>
        <v>250</v>
      </c>
      <c r="N47" s="50" t="s">
        <v>31</v>
      </c>
      <c r="O47" s="37">
        <v>0</v>
      </c>
      <c r="P47" s="37">
        <v>5456</v>
      </c>
      <c r="Q47" s="42"/>
      <c r="R47" s="43"/>
      <c r="S47" s="81"/>
      <c r="T47" s="82"/>
      <c r="U47" s="4">
        <f t="shared" si="4"/>
        <v>0</v>
      </c>
    </row>
    <row r="48" spans="1:21" ht="22" customHeight="1" x14ac:dyDescent="0.3">
      <c r="A48" s="35">
        <v>6</v>
      </c>
      <c r="B48" s="36" t="s">
        <v>32</v>
      </c>
      <c r="C48" s="37">
        <f t="shared" si="3"/>
        <v>731</v>
      </c>
      <c r="D48" s="37">
        <v>0</v>
      </c>
      <c r="E48" s="37">
        <v>0</v>
      </c>
      <c r="F48" s="37">
        <v>0</v>
      </c>
      <c r="G48" s="38">
        <f t="shared" si="7"/>
        <v>731</v>
      </c>
      <c r="H48" s="37">
        <v>0</v>
      </c>
      <c r="I48" s="37">
        <v>206</v>
      </c>
      <c r="J48" s="37">
        <v>525</v>
      </c>
      <c r="K48" s="38">
        <f t="shared" si="5"/>
        <v>731</v>
      </c>
      <c r="L48" s="37">
        <v>19982</v>
      </c>
      <c r="M48" s="40">
        <f t="shared" si="6"/>
        <v>97</v>
      </c>
      <c r="N48" s="50" t="s">
        <v>28</v>
      </c>
      <c r="O48" s="37">
        <v>105000</v>
      </c>
      <c r="P48" s="37">
        <v>1481</v>
      </c>
      <c r="Q48" s="42"/>
      <c r="R48" s="43"/>
      <c r="S48" s="81"/>
      <c r="T48" s="82"/>
      <c r="U48" s="4">
        <f t="shared" si="4"/>
        <v>2098110000</v>
      </c>
    </row>
    <row r="49" spans="1:21" ht="22" customHeight="1" x14ac:dyDescent="0.3">
      <c r="A49" s="35">
        <v>7</v>
      </c>
      <c r="B49" s="36" t="s">
        <v>33</v>
      </c>
      <c r="C49" s="37">
        <f t="shared" si="3"/>
        <v>67</v>
      </c>
      <c r="D49" s="37">
        <v>0</v>
      </c>
      <c r="E49" s="37">
        <v>0</v>
      </c>
      <c r="F49" s="37">
        <v>0</v>
      </c>
      <c r="G49" s="38">
        <f t="shared" si="7"/>
        <v>67</v>
      </c>
      <c r="H49" s="48">
        <v>0</v>
      </c>
      <c r="I49" s="37">
        <v>5</v>
      </c>
      <c r="J49" s="37">
        <v>62</v>
      </c>
      <c r="K49" s="38">
        <f t="shared" si="5"/>
        <v>67</v>
      </c>
      <c r="L49" s="37">
        <v>0</v>
      </c>
      <c r="M49" s="40">
        <f t="shared" si="6"/>
        <v>0</v>
      </c>
      <c r="N49" s="50" t="s">
        <v>34</v>
      </c>
      <c r="O49" s="37">
        <v>0</v>
      </c>
      <c r="P49" s="55">
        <v>29</v>
      </c>
      <c r="Q49" s="42"/>
      <c r="R49" s="43"/>
      <c r="S49" s="81"/>
      <c r="T49" s="82"/>
      <c r="U49" s="4">
        <f t="shared" si="4"/>
        <v>0</v>
      </c>
    </row>
    <row r="50" spans="1:21" ht="22" customHeight="1" x14ac:dyDescent="0.3">
      <c r="A50" s="35">
        <v>8</v>
      </c>
      <c r="B50" s="36" t="s">
        <v>35</v>
      </c>
      <c r="C50" s="56">
        <f t="shared" si="3"/>
        <v>293</v>
      </c>
      <c r="D50" s="37">
        <v>0</v>
      </c>
      <c r="E50" s="37">
        <v>0</v>
      </c>
      <c r="F50" s="37">
        <v>0</v>
      </c>
      <c r="G50" s="38">
        <f t="shared" si="7"/>
        <v>293</v>
      </c>
      <c r="H50" s="37">
        <v>30</v>
      </c>
      <c r="I50" s="37">
        <v>138</v>
      </c>
      <c r="J50" s="48">
        <v>125</v>
      </c>
      <c r="K50" s="38">
        <f t="shared" si="5"/>
        <v>293</v>
      </c>
      <c r="L50" s="37">
        <v>3312</v>
      </c>
      <c r="M50" s="40">
        <f t="shared" si="6"/>
        <v>24</v>
      </c>
      <c r="N50" s="50" t="s">
        <v>36</v>
      </c>
      <c r="O50" s="37">
        <v>100000</v>
      </c>
      <c r="P50" s="37">
        <v>236</v>
      </c>
      <c r="Q50" s="42"/>
      <c r="R50" s="43"/>
      <c r="S50" s="81"/>
      <c r="T50" s="82"/>
      <c r="U50" s="4">
        <f t="shared" si="4"/>
        <v>331200000</v>
      </c>
    </row>
    <row r="51" spans="1:21" ht="22" customHeight="1" x14ac:dyDescent="0.3">
      <c r="A51" s="35">
        <v>9</v>
      </c>
      <c r="B51" s="36" t="s">
        <v>37</v>
      </c>
      <c r="C51" s="37">
        <f t="shared" si="3"/>
        <v>100</v>
      </c>
      <c r="D51" s="37">
        <v>0</v>
      </c>
      <c r="E51" s="37">
        <v>0</v>
      </c>
      <c r="F51" s="37">
        <v>0</v>
      </c>
      <c r="G51" s="38">
        <f t="shared" si="7"/>
        <v>100</v>
      </c>
      <c r="H51" s="37">
        <v>80</v>
      </c>
      <c r="I51" s="48">
        <v>20</v>
      </c>
      <c r="J51" s="48">
        <v>0</v>
      </c>
      <c r="K51" s="38">
        <f t="shared" si="5"/>
        <v>100</v>
      </c>
      <c r="L51" s="37">
        <v>1800</v>
      </c>
      <c r="M51" s="40">
        <f t="shared" si="6"/>
        <v>90</v>
      </c>
      <c r="N51" s="50" t="s">
        <v>34</v>
      </c>
      <c r="O51" s="37">
        <v>48000</v>
      </c>
      <c r="P51" s="37">
        <v>240</v>
      </c>
      <c r="Q51" s="42"/>
      <c r="R51" s="43"/>
      <c r="S51" s="81"/>
      <c r="T51" s="82"/>
      <c r="U51" s="4">
        <f t="shared" si="4"/>
        <v>86400000</v>
      </c>
    </row>
    <row r="52" spans="1:21" ht="22" customHeight="1" x14ac:dyDescent="0.3">
      <c r="A52" s="35">
        <v>10</v>
      </c>
      <c r="B52" s="36" t="s">
        <v>38</v>
      </c>
      <c r="C52" s="37">
        <f t="shared" si="3"/>
        <v>0</v>
      </c>
      <c r="D52" s="37">
        <v>0</v>
      </c>
      <c r="E52" s="37">
        <v>0</v>
      </c>
      <c r="F52" s="37">
        <v>0</v>
      </c>
      <c r="G52" s="38">
        <f t="shared" si="7"/>
        <v>0</v>
      </c>
      <c r="H52" s="48">
        <v>0</v>
      </c>
      <c r="I52" s="37">
        <v>0</v>
      </c>
      <c r="J52" s="48">
        <v>0</v>
      </c>
      <c r="K52" s="38">
        <f t="shared" si="5"/>
        <v>0</v>
      </c>
      <c r="L52" s="37">
        <v>0</v>
      </c>
      <c r="M52" s="40">
        <v>0</v>
      </c>
      <c r="N52" s="57" t="s">
        <v>39</v>
      </c>
      <c r="O52" s="37">
        <v>10000</v>
      </c>
      <c r="P52" s="37">
        <v>0</v>
      </c>
      <c r="Q52" s="42"/>
      <c r="R52" s="43"/>
      <c r="S52" s="81"/>
      <c r="T52" s="82"/>
      <c r="U52" s="4">
        <f t="shared" si="4"/>
        <v>0</v>
      </c>
    </row>
    <row r="53" spans="1:21" ht="22" customHeight="1" x14ac:dyDescent="0.3">
      <c r="A53" s="84">
        <v>11</v>
      </c>
      <c r="B53" s="85" t="s">
        <v>41</v>
      </c>
      <c r="C53" s="37">
        <f>K22</f>
        <v>4</v>
      </c>
      <c r="D53" s="86">
        <v>0</v>
      </c>
      <c r="E53" s="86">
        <v>0</v>
      </c>
      <c r="F53" s="86">
        <v>0</v>
      </c>
      <c r="G53" s="87">
        <f t="shared" si="7"/>
        <v>4</v>
      </c>
      <c r="H53" s="58">
        <v>1</v>
      </c>
      <c r="I53" s="59">
        <v>3</v>
      </c>
      <c r="J53" s="48">
        <v>0</v>
      </c>
      <c r="K53" s="38">
        <f t="shared" si="5"/>
        <v>4</v>
      </c>
      <c r="L53" s="86">
        <v>54</v>
      </c>
      <c r="M53" s="40">
        <f t="shared" si="6"/>
        <v>18</v>
      </c>
      <c r="N53" s="88" t="s">
        <v>50</v>
      </c>
      <c r="O53" s="86">
        <v>100000</v>
      </c>
      <c r="P53" s="86">
        <v>120</v>
      </c>
      <c r="Q53" s="89"/>
      <c r="R53" s="90"/>
      <c r="S53" s="91"/>
      <c r="T53" s="82"/>
      <c r="U53" s="4">
        <f t="shared" si="4"/>
        <v>5400000</v>
      </c>
    </row>
    <row r="54" spans="1:21" ht="22" customHeight="1" x14ac:dyDescent="0.3">
      <c r="A54" s="60">
        <v>12</v>
      </c>
      <c r="B54" s="61" t="s">
        <v>40</v>
      </c>
      <c r="C54" s="62">
        <f>K21</f>
        <v>0</v>
      </c>
      <c r="D54" s="62">
        <v>0</v>
      </c>
      <c r="E54" s="62">
        <v>0</v>
      </c>
      <c r="F54" s="62">
        <v>0</v>
      </c>
      <c r="G54" s="63">
        <f>C54+E54-F54</f>
        <v>0</v>
      </c>
      <c r="H54" s="64">
        <v>0</v>
      </c>
      <c r="I54" s="65">
        <v>0</v>
      </c>
      <c r="J54" s="66">
        <v>0</v>
      </c>
      <c r="K54" s="63">
        <f>SUM(H54:J54)</f>
        <v>0</v>
      </c>
      <c r="L54" s="67">
        <v>0</v>
      </c>
      <c r="M54" s="92"/>
      <c r="N54" s="68"/>
      <c r="O54" s="62">
        <v>0</v>
      </c>
      <c r="P54" s="62">
        <v>0</v>
      </c>
      <c r="Q54" s="69"/>
      <c r="R54" s="70"/>
      <c r="U54" s="4">
        <f t="shared" si="4"/>
        <v>0</v>
      </c>
    </row>
    <row r="55" spans="1:21" x14ac:dyDescent="0.3">
      <c r="N55" s="93"/>
      <c r="T55" s="94"/>
      <c r="U55" s="95"/>
    </row>
    <row r="56" spans="1:21" x14ac:dyDescent="0.3">
      <c r="A56" s="96" t="s">
        <v>42</v>
      </c>
      <c r="B56" s="3" t="s">
        <v>51</v>
      </c>
      <c r="N56" s="93"/>
      <c r="T56" s="94"/>
      <c r="U56" s="95"/>
    </row>
    <row r="57" spans="1:21" x14ac:dyDescent="0.3">
      <c r="A57" s="71"/>
      <c r="B57" s="72"/>
    </row>
    <row r="58" spans="1:21" x14ac:dyDescent="0.3">
      <c r="A58" s="71"/>
      <c r="B58" s="72"/>
    </row>
    <row r="59" spans="1:21" x14ac:dyDescent="0.3">
      <c r="A59" s="97"/>
    </row>
    <row r="63" spans="1:21" x14ac:dyDescent="0.3">
      <c r="A63" s="1" t="s">
        <v>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21" x14ac:dyDescent="0.3">
      <c r="A64" s="1" t="s">
        <v>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21" x14ac:dyDescent="0.3">
      <c r="A65" s="5" t="s">
        <v>46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21" x14ac:dyDescent="0.3">
      <c r="A66" s="6"/>
      <c r="B66" s="6" t="s">
        <v>52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21" x14ac:dyDescent="0.3">
      <c r="A67" s="7" t="s">
        <v>4</v>
      </c>
      <c r="B67" s="7" t="s">
        <v>5</v>
      </c>
      <c r="C67" s="8" t="s">
        <v>53</v>
      </c>
      <c r="D67" s="9" t="s">
        <v>6</v>
      </c>
      <c r="E67" s="10"/>
      <c r="F67" s="10"/>
      <c r="G67" s="10"/>
      <c r="H67" s="10"/>
      <c r="I67" s="10"/>
      <c r="J67" s="10"/>
      <c r="K67" s="11"/>
      <c r="L67" s="9" t="s">
        <v>7</v>
      </c>
      <c r="M67" s="11"/>
      <c r="N67" s="8" t="s">
        <v>8</v>
      </c>
      <c r="O67" s="12" t="s">
        <v>9</v>
      </c>
      <c r="P67" s="12"/>
      <c r="Q67" s="12"/>
      <c r="R67" s="13" t="s">
        <v>10</v>
      </c>
      <c r="U67" s="77"/>
    </row>
    <row r="68" spans="1:21" x14ac:dyDescent="0.3">
      <c r="A68" s="14"/>
      <c r="B68" s="14"/>
      <c r="C68" s="15"/>
      <c r="D68" s="9" t="s">
        <v>11</v>
      </c>
      <c r="E68" s="10"/>
      <c r="F68" s="10"/>
      <c r="G68" s="11"/>
      <c r="H68" s="12" t="s">
        <v>54</v>
      </c>
      <c r="I68" s="12"/>
      <c r="J68" s="12"/>
      <c r="K68" s="12"/>
      <c r="L68" s="16"/>
      <c r="M68" s="17"/>
      <c r="N68" s="15"/>
      <c r="O68" s="12"/>
      <c r="P68" s="12"/>
      <c r="Q68" s="12"/>
      <c r="R68" s="13"/>
      <c r="U68" s="77"/>
    </row>
    <row r="69" spans="1:21" x14ac:dyDescent="0.3">
      <c r="A69" s="14"/>
      <c r="B69" s="14"/>
      <c r="C69" s="15"/>
      <c r="D69" s="8" t="s">
        <v>12</v>
      </c>
      <c r="E69" s="8" t="s">
        <v>13</v>
      </c>
      <c r="F69" s="8" t="s">
        <v>14</v>
      </c>
      <c r="G69" s="8" t="s">
        <v>15</v>
      </c>
      <c r="H69" s="7" t="s">
        <v>16</v>
      </c>
      <c r="I69" s="7" t="s">
        <v>17</v>
      </c>
      <c r="J69" s="8" t="s">
        <v>18</v>
      </c>
      <c r="K69" s="8" t="s">
        <v>15</v>
      </c>
      <c r="L69" s="8" t="s">
        <v>19</v>
      </c>
      <c r="M69" s="9" t="s">
        <v>20</v>
      </c>
      <c r="N69" s="15"/>
      <c r="O69" s="12"/>
      <c r="P69" s="12"/>
      <c r="Q69" s="12"/>
      <c r="R69" s="13"/>
      <c r="U69" s="77"/>
    </row>
    <row r="70" spans="1:21" x14ac:dyDescent="0.3">
      <c r="A70" s="14"/>
      <c r="B70" s="14"/>
      <c r="C70" s="15"/>
      <c r="D70" s="15"/>
      <c r="E70" s="15"/>
      <c r="F70" s="15"/>
      <c r="G70" s="15"/>
      <c r="H70" s="14"/>
      <c r="I70" s="14"/>
      <c r="J70" s="15"/>
      <c r="K70" s="15"/>
      <c r="L70" s="15"/>
      <c r="M70" s="18"/>
      <c r="N70" s="15"/>
      <c r="O70" s="12" t="s">
        <v>21</v>
      </c>
      <c r="P70" s="12" t="s">
        <v>22</v>
      </c>
      <c r="Q70" s="12" t="s">
        <v>23</v>
      </c>
      <c r="R70" s="13"/>
      <c r="U70" s="77"/>
    </row>
    <row r="71" spans="1:21" x14ac:dyDescent="0.3">
      <c r="A71" s="19"/>
      <c r="B71" s="19"/>
      <c r="C71" s="20"/>
      <c r="D71" s="20"/>
      <c r="E71" s="20"/>
      <c r="F71" s="20"/>
      <c r="G71" s="20"/>
      <c r="H71" s="19"/>
      <c r="I71" s="19"/>
      <c r="J71" s="15"/>
      <c r="K71" s="20"/>
      <c r="L71" s="20"/>
      <c r="M71" s="16"/>
      <c r="N71" s="20"/>
      <c r="O71" s="12"/>
      <c r="P71" s="12"/>
      <c r="Q71" s="12"/>
      <c r="R71" s="13"/>
      <c r="U71" s="77"/>
    </row>
    <row r="72" spans="1:21" ht="14.5" thickBot="1" x14ac:dyDescent="0.35">
      <c r="A72" s="21">
        <v>1</v>
      </c>
      <c r="B72" s="21">
        <v>2</v>
      </c>
      <c r="C72" s="21">
        <v>3</v>
      </c>
      <c r="D72" s="21">
        <v>4</v>
      </c>
      <c r="E72" s="21">
        <v>5</v>
      </c>
      <c r="F72" s="21">
        <v>6</v>
      </c>
      <c r="G72" s="21">
        <v>7</v>
      </c>
      <c r="H72" s="21">
        <v>8</v>
      </c>
      <c r="I72" s="21">
        <v>9</v>
      </c>
      <c r="J72" s="22">
        <v>10</v>
      </c>
      <c r="K72" s="21">
        <v>11</v>
      </c>
      <c r="L72" s="21">
        <v>12</v>
      </c>
      <c r="M72" s="21">
        <v>13</v>
      </c>
      <c r="N72" s="21">
        <v>14</v>
      </c>
      <c r="O72" s="21">
        <v>15</v>
      </c>
      <c r="P72" s="21">
        <v>16</v>
      </c>
      <c r="Q72" s="21">
        <v>17</v>
      </c>
      <c r="R72" s="21">
        <v>18</v>
      </c>
      <c r="U72" s="80"/>
    </row>
    <row r="73" spans="1:21" ht="22" customHeight="1" thickTop="1" x14ac:dyDescent="0.3">
      <c r="A73" s="23">
        <v>1</v>
      </c>
      <c r="B73" s="24" t="s">
        <v>24</v>
      </c>
      <c r="C73" s="25">
        <f t="shared" ref="C73:C82" si="8">K43</f>
        <v>0</v>
      </c>
      <c r="D73" s="26">
        <v>0</v>
      </c>
      <c r="E73" s="25">
        <v>0</v>
      </c>
      <c r="F73" s="25">
        <v>0</v>
      </c>
      <c r="G73" s="27">
        <f>C73+E73-F73</f>
        <v>0</v>
      </c>
      <c r="H73" s="28">
        <v>0</v>
      </c>
      <c r="I73" s="29">
        <v>0</v>
      </c>
      <c r="J73" s="29">
        <v>0</v>
      </c>
      <c r="K73" s="27">
        <f>SUM(H73:J73)</f>
        <v>0</v>
      </c>
      <c r="L73" s="30">
        <v>0</v>
      </c>
      <c r="M73" s="31">
        <v>0</v>
      </c>
      <c r="N73" s="32" t="s">
        <v>25</v>
      </c>
      <c r="O73" s="25">
        <v>0</v>
      </c>
      <c r="P73" s="25">
        <v>0</v>
      </c>
      <c r="Q73" s="33">
        <v>0</v>
      </c>
      <c r="R73" s="34"/>
      <c r="U73" s="4">
        <f t="shared" ref="U73:U84" si="9">L73*O73</f>
        <v>0</v>
      </c>
    </row>
    <row r="74" spans="1:21" ht="22" customHeight="1" x14ac:dyDescent="0.3">
      <c r="A74" s="35">
        <v>2</v>
      </c>
      <c r="B74" s="36" t="s">
        <v>26</v>
      </c>
      <c r="C74" s="37">
        <f t="shared" si="8"/>
        <v>39</v>
      </c>
      <c r="D74" s="37">
        <v>0</v>
      </c>
      <c r="E74" s="37">
        <v>0</v>
      </c>
      <c r="F74" s="37">
        <v>0</v>
      </c>
      <c r="G74" s="38">
        <f>C74+E74-F74</f>
        <v>39</v>
      </c>
      <c r="H74" s="37">
        <v>0</v>
      </c>
      <c r="I74" s="37">
        <v>7</v>
      </c>
      <c r="J74" s="37">
        <v>32</v>
      </c>
      <c r="K74" s="38">
        <f t="shared" ref="K74:K82" si="10">SUM(H74:J74)</f>
        <v>39</v>
      </c>
      <c r="L74" s="39">
        <v>595</v>
      </c>
      <c r="M74" s="40">
        <f>SUM(L74/I74)</f>
        <v>85</v>
      </c>
      <c r="N74" s="41" t="s">
        <v>25</v>
      </c>
      <c r="O74" s="37">
        <v>9800</v>
      </c>
      <c r="P74" s="37">
        <v>59</v>
      </c>
      <c r="Q74" s="42">
        <v>0</v>
      </c>
      <c r="R74" s="43"/>
      <c r="U74" s="4">
        <f t="shared" si="9"/>
        <v>5831000</v>
      </c>
    </row>
    <row r="75" spans="1:21" ht="22" customHeight="1" x14ac:dyDescent="0.3">
      <c r="A75" s="35">
        <v>3</v>
      </c>
      <c r="B75" s="36" t="s">
        <v>27</v>
      </c>
      <c r="C75" s="37">
        <f t="shared" si="8"/>
        <v>1090</v>
      </c>
      <c r="D75" s="37">
        <v>0</v>
      </c>
      <c r="E75" s="37">
        <v>0</v>
      </c>
      <c r="F75" s="37">
        <v>0</v>
      </c>
      <c r="G75" s="38">
        <f t="shared" ref="G75:G82" si="11">C75+E75-F75</f>
        <v>1090</v>
      </c>
      <c r="H75" s="45">
        <v>0</v>
      </c>
      <c r="I75" s="46">
        <v>405</v>
      </c>
      <c r="J75" s="46">
        <v>685</v>
      </c>
      <c r="K75" s="47">
        <f t="shared" si="10"/>
        <v>1090</v>
      </c>
      <c r="L75" s="48">
        <v>9315</v>
      </c>
      <c r="M75" s="40">
        <f t="shared" ref="M75:M81" si="12">SUM(L75/I75)</f>
        <v>23</v>
      </c>
      <c r="N75" s="50" t="s">
        <v>28</v>
      </c>
      <c r="O75" s="37">
        <v>60000</v>
      </c>
      <c r="P75" s="83">
        <v>3983</v>
      </c>
      <c r="Q75" s="42">
        <v>0</v>
      </c>
      <c r="R75" s="43"/>
      <c r="U75" s="4">
        <f t="shared" si="9"/>
        <v>558900000</v>
      </c>
    </row>
    <row r="76" spans="1:21" ht="22" customHeight="1" x14ac:dyDescent="0.3">
      <c r="A76" s="35">
        <v>4</v>
      </c>
      <c r="B76" s="36" t="s">
        <v>29</v>
      </c>
      <c r="C76" s="37">
        <f t="shared" si="8"/>
        <v>546</v>
      </c>
      <c r="D76" s="37">
        <v>0</v>
      </c>
      <c r="E76" s="37">
        <v>0</v>
      </c>
      <c r="F76" s="37">
        <v>0</v>
      </c>
      <c r="G76" s="38">
        <f t="shared" si="11"/>
        <v>546</v>
      </c>
      <c r="H76" s="48">
        <v>273</v>
      </c>
      <c r="I76" s="48">
        <v>237</v>
      </c>
      <c r="J76" s="48">
        <v>36</v>
      </c>
      <c r="K76" s="38">
        <f t="shared" si="10"/>
        <v>546</v>
      </c>
      <c r="L76" s="48">
        <v>0</v>
      </c>
      <c r="M76" s="40">
        <f t="shared" si="12"/>
        <v>0</v>
      </c>
      <c r="N76" s="52" t="s">
        <v>28</v>
      </c>
      <c r="O76" s="37">
        <v>100000</v>
      </c>
      <c r="P76" s="83">
        <v>1320</v>
      </c>
      <c r="Q76" s="42">
        <v>0</v>
      </c>
      <c r="R76" s="43"/>
      <c r="U76" s="4">
        <f t="shared" si="9"/>
        <v>0</v>
      </c>
    </row>
    <row r="77" spans="1:21" ht="22" customHeight="1" x14ac:dyDescent="0.3">
      <c r="A77" s="35">
        <v>5</v>
      </c>
      <c r="B77" s="36" t="s">
        <v>30</v>
      </c>
      <c r="C77" s="37">
        <f t="shared" si="8"/>
        <v>2911</v>
      </c>
      <c r="D77" s="37">
        <v>0</v>
      </c>
      <c r="E77" s="37">
        <v>0</v>
      </c>
      <c r="F77" s="37">
        <v>0</v>
      </c>
      <c r="G77" s="38">
        <f t="shared" si="11"/>
        <v>2911</v>
      </c>
      <c r="H77" s="53">
        <v>914</v>
      </c>
      <c r="I77" s="44">
        <v>1260</v>
      </c>
      <c r="J77" s="53">
        <v>737</v>
      </c>
      <c r="K77" s="38">
        <f t="shared" si="10"/>
        <v>2911</v>
      </c>
      <c r="L77" s="37">
        <v>378000</v>
      </c>
      <c r="M77" s="40">
        <f t="shared" si="12"/>
        <v>300</v>
      </c>
      <c r="N77" s="50" t="s">
        <v>31</v>
      </c>
      <c r="O77" s="37">
        <v>0</v>
      </c>
      <c r="P77" s="37">
        <v>5456</v>
      </c>
      <c r="Q77" s="42">
        <v>0</v>
      </c>
      <c r="R77" s="43"/>
      <c r="U77" s="4">
        <f t="shared" si="9"/>
        <v>0</v>
      </c>
    </row>
    <row r="78" spans="1:21" ht="22" customHeight="1" x14ac:dyDescent="0.3">
      <c r="A78" s="35">
        <v>6</v>
      </c>
      <c r="B78" s="36" t="s">
        <v>32</v>
      </c>
      <c r="C78" s="37">
        <f t="shared" si="8"/>
        <v>731</v>
      </c>
      <c r="D78" s="37">
        <v>0</v>
      </c>
      <c r="E78" s="37">
        <v>0</v>
      </c>
      <c r="F78" s="37">
        <v>0</v>
      </c>
      <c r="G78" s="38">
        <f t="shared" si="11"/>
        <v>731</v>
      </c>
      <c r="H78" s="37">
        <v>0</v>
      </c>
      <c r="I78" s="37">
        <v>206</v>
      </c>
      <c r="J78" s="37">
        <v>525</v>
      </c>
      <c r="K78" s="38">
        <f t="shared" si="10"/>
        <v>731</v>
      </c>
      <c r="L78" s="37">
        <v>10300</v>
      </c>
      <c r="M78" s="40">
        <f t="shared" si="12"/>
        <v>50</v>
      </c>
      <c r="N78" s="50" t="s">
        <v>28</v>
      </c>
      <c r="O78" s="37">
        <v>105000</v>
      </c>
      <c r="P78" s="37">
        <v>1481</v>
      </c>
      <c r="Q78" s="42">
        <v>0</v>
      </c>
      <c r="R78" s="43"/>
      <c r="U78" s="4">
        <f t="shared" si="9"/>
        <v>1081500000</v>
      </c>
    </row>
    <row r="79" spans="1:21" ht="22" customHeight="1" x14ac:dyDescent="0.3">
      <c r="A79" s="35">
        <v>7</v>
      </c>
      <c r="B79" s="36" t="s">
        <v>33</v>
      </c>
      <c r="C79" s="37">
        <f t="shared" si="8"/>
        <v>67</v>
      </c>
      <c r="D79" s="37">
        <v>0</v>
      </c>
      <c r="E79" s="37">
        <v>0</v>
      </c>
      <c r="F79" s="37">
        <v>0</v>
      </c>
      <c r="G79" s="38">
        <f t="shared" si="11"/>
        <v>67</v>
      </c>
      <c r="H79" s="48">
        <v>0</v>
      </c>
      <c r="I79" s="37">
        <v>5</v>
      </c>
      <c r="J79" s="37">
        <v>62</v>
      </c>
      <c r="K79" s="38">
        <f t="shared" si="10"/>
        <v>67</v>
      </c>
      <c r="L79" s="37">
        <v>0</v>
      </c>
      <c r="M79" s="40">
        <f t="shared" si="12"/>
        <v>0</v>
      </c>
      <c r="N79" s="50" t="s">
        <v>34</v>
      </c>
      <c r="O79" s="37">
        <v>0</v>
      </c>
      <c r="P79" s="55">
        <v>29</v>
      </c>
      <c r="Q79" s="42">
        <v>0</v>
      </c>
      <c r="R79" s="43"/>
      <c r="U79" s="4">
        <f t="shared" si="9"/>
        <v>0</v>
      </c>
    </row>
    <row r="80" spans="1:21" ht="22" customHeight="1" x14ac:dyDescent="0.3">
      <c r="A80" s="35">
        <v>8</v>
      </c>
      <c r="B80" s="36" t="s">
        <v>35</v>
      </c>
      <c r="C80" s="37">
        <f t="shared" si="8"/>
        <v>293</v>
      </c>
      <c r="D80" s="37">
        <v>0</v>
      </c>
      <c r="E80" s="37">
        <v>0</v>
      </c>
      <c r="F80" s="37">
        <v>0</v>
      </c>
      <c r="G80" s="38">
        <f t="shared" si="11"/>
        <v>293</v>
      </c>
      <c r="H80" s="37">
        <v>30</v>
      </c>
      <c r="I80" s="37">
        <v>138</v>
      </c>
      <c r="J80" s="48">
        <v>125</v>
      </c>
      <c r="K80" s="38">
        <f t="shared" si="10"/>
        <v>293</v>
      </c>
      <c r="L80" s="37">
        <v>11730</v>
      </c>
      <c r="M80" s="40">
        <f t="shared" si="12"/>
        <v>85</v>
      </c>
      <c r="N80" s="50" t="s">
        <v>36</v>
      </c>
      <c r="O80" s="37">
        <v>100000</v>
      </c>
      <c r="P80" s="37">
        <v>236</v>
      </c>
      <c r="Q80" s="42">
        <v>0</v>
      </c>
      <c r="R80" s="43"/>
      <c r="U80" s="4">
        <f t="shared" si="9"/>
        <v>1173000000</v>
      </c>
    </row>
    <row r="81" spans="1:21" ht="22" customHeight="1" x14ac:dyDescent="0.3">
      <c r="A81" s="35">
        <v>9</v>
      </c>
      <c r="B81" s="36" t="s">
        <v>37</v>
      </c>
      <c r="C81" s="37">
        <f t="shared" si="8"/>
        <v>100</v>
      </c>
      <c r="D81" s="37">
        <v>0</v>
      </c>
      <c r="E81" s="37">
        <v>0</v>
      </c>
      <c r="F81" s="37">
        <v>0</v>
      </c>
      <c r="G81" s="38">
        <f t="shared" si="11"/>
        <v>100</v>
      </c>
      <c r="H81" s="37">
        <v>80</v>
      </c>
      <c r="I81" s="48">
        <v>20</v>
      </c>
      <c r="J81" s="48">
        <v>0</v>
      </c>
      <c r="K81" s="38">
        <f t="shared" si="10"/>
        <v>100</v>
      </c>
      <c r="L81" s="37">
        <v>1900</v>
      </c>
      <c r="M81" s="40">
        <f t="shared" si="12"/>
        <v>95</v>
      </c>
      <c r="N81" s="50" t="s">
        <v>34</v>
      </c>
      <c r="O81" s="37">
        <v>48000</v>
      </c>
      <c r="P81" s="37">
        <v>240</v>
      </c>
      <c r="Q81" s="42">
        <v>0</v>
      </c>
      <c r="R81" s="43"/>
      <c r="U81" s="4">
        <f t="shared" si="9"/>
        <v>91200000</v>
      </c>
    </row>
    <row r="82" spans="1:21" ht="22" customHeight="1" x14ac:dyDescent="0.3">
      <c r="A82" s="35">
        <v>10</v>
      </c>
      <c r="B82" s="36" t="s">
        <v>38</v>
      </c>
      <c r="C82" s="37">
        <f t="shared" si="8"/>
        <v>0</v>
      </c>
      <c r="D82" s="37">
        <v>0</v>
      </c>
      <c r="E82" s="37">
        <v>0</v>
      </c>
      <c r="F82" s="37">
        <v>0</v>
      </c>
      <c r="G82" s="38">
        <f t="shared" si="11"/>
        <v>0</v>
      </c>
      <c r="H82" s="48">
        <v>0</v>
      </c>
      <c r="I82" s="37">
        <v>0</v>
      </c>
      <c r="J82" s="48">
        <v>0</v>
      </c>
      <c r="K82" s="38">
        <f t="shared" si="10"/>
        <v>0</v>
      </c>
      <c r="L82" s="37">
        <v>0</v>
      </c>
      <c r="M82" s="40">
        <v>0</v>
      </c>
      <c r="N82" s="57" t="s">
        <v>39</v>
      </c>
      <c r="O82" s="37">
        <v>10000</v>
      </c>
      <c r="P82" s="37">
        <v>0</v>
      </c>
      <c r="Q82" s="42">
        <v>0</v>
      </c>
      <c r="R82" s="43"/>
      <c r="U82" s="4">
        <f t="shared" si="9"/>
        <v>0</v>
      </c>
    </row>
    <row r="83" spans="1:21" ht="22" customHeight="1" x14ac:dyDescent="0.3">
      <c r="A83" s="84">
        <v>11</v>
      </c>
      <c r="B83" s="85" t="s">
        <v>41</v>
      </c>
      <c r="C83" s="37">
        <f>K52</f>
        <v>0</v>
      </c>
      <c r="D83" s="86"/>
      <c r="E83" s="86"/>
      <c r="F83" s="86"/>
      <c r="G83" s="87"/>
      <c r="H83" s="58">
        <v>1</v>
      </c>
      <c r="I83" s="59">
        <v>3</v>
      </c>
      <c r="J83" s="48">
        <v>0</v>
      </c>
      <c r="K83" s="38">
        <f>SUM(H83:J83)</f>
        <v>4</v>
      </c>
      <c r="L83" s="86">
        <v>0</v>
      </c>
      <c r="M83" s="40">
        <v>0</v>
      </c>
      <c r="N83" s="88" t="s">
        <v>50</v>
      </c>
      <c r="O83" s="86">
        <v>100000</v>
      </c>
      <c r="P83" s="86">
        <v>120</v>
      </c>
      <c r="Q83" s="89"/>
      <c r="R83" s="90"/>
      <c r="U83" s="4">
        <f t="shared" si="9"/>
        <v>0</v>
      </c>
    </row>
    <row r="84" spans="1:21" ht="22" customHeight="1" x14ac:dyDescent="0.3">
      <c r="A84" s="60">
        <v>12</v>
      </c>
      <c r="B84" s="61" t="s">
        <v>40</v>
      </c>
      <c r="C84" s="62"/>
      <c r="D84" s="62">
        <v>0</v>
      </c>
      <c r="E84" s="62">
        <v>0</v>
      </c>
      <c r="F84" s="62">
        <v>0</v>
      </c>
      <c r="G84" s="63">
        <f>C84+E84-F84</f>
        <v>0</v>
      </c>
      <c r="H84" s="64">
        <v>0</v>
      </c>
      <c r="I84" s="65">
        <v>0</v>
      </c>
      <c r="J84" s="66">
        <v>0</v>
      </c>
      <c r="K84" s="63">
        <f>SUM(H84:J84)</f>
        <v>0</v>
      </c>
      <c r="L84" s="67">
        <v>0</v>
      </c>
      <c r="M84" s="40">
        <v>0</v>
      </c>
      <c r="N84" s="68"/>
      <c r="O84" s="62">
        <v>0</v>
      </c>
      <c r="P84" s="62">
        <v>0</v>
      </c>
      <c r="Q84" s="69"/>
      <c r="R84" s="70"/>
      <c r="U84" s="4">
        <f t="shared" si="9"/>
        <v>0</v>
      </c>
    </row>
    <row r="85" spans="1:2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2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2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2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2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2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2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2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21" x14ac:dyDescent="0.3">
      <c r="A93" s="1" t="s">
        <v>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x14ac:dyDescent="0.3">
      <c r="A94" s="1" t="s">
        <v>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21" x14ac:dyDescent="0.3">
      <c r="A95" s="5" t="s">
        <v>46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21" x14ac:dyDescent="0.3">
      <c r="A96" s="73" t="s">
        <v>55</v>
      </c>
      <c r="O96" s="74"/>
    </row>
    <row r="97" spans="1:21" x14ac:dyDescent="0.3">
      <c r="A97" s="7" t="s">
        <v>4</v>
      </c>
      <c r="B97" s="7" t="s">
        <v>5</v>
      </c>
      <c r="C97" s="8" t="s">
        <v>56</v>
      </c>
      <c r="D97" s="9" t="s">
        <v>6</v>
      </c>
      <c r="E97" s="10"/>
      <c r="F97" s="10"/>
      <c r="G97" s="10"/>
      <c r="H97" s="10"/>
      <c r="I97" s="10"/>
      <c r="J97" s="10"/>
      <c r="K97" s="11"/>
      <c r="L97" s="9" t="s">
        <v>7</v>
      </c>
      <c r="M97" s="11"/>
      <c r="N97" s="8" t="s">
        <v>8</v>
      </c>
      <c r="O97" s="12" t="s">
        <v>9</v>
      </c>
      <c r="P97" s="12"/>
      <c r="Q97" s="12"/>
      <c r="R97" s="13" t="s">
        <v>10</v>
      </c>
      <c r="U97" s="77"/>
    </row>
    <row r="98" spans="1:21" x14ac:dyDescent="0.3">
      <c r="A98" s="14"/>
      <c r="B98" s="14"/>
      <c r="C98" s="15"/>
      <c r="D98" s="9" t="s">
        <v>11</v>
      </c>
      <c r="E98" s="10"/>
      <c r="F98" s="10"/>
      <c r="G98" s="11"/>
      <c r="H98" s="12" t="s">
        <v>57</v>
      </c>
      <c r="I98" s="12"/>
      <c r="J98" s="12"/>
      <c r="K98" s="12"/>
      <c r="L98" s="16"/>
      <c r="M98" s="17"/>
      <c r="N98" s="15"/>
      <c r="O98" s="12"/>
      <c r="P98" s="12"/>
      <c r="Q98" s="12"/>
      <c r="R98" s="13"/>
      <c r="U98" s="77"/>
    </row>
    <row r="99" spans="1:21" x14ac:dyDescent="0.3">
      <c r="A99" s="14"/>
      <c r="B99" s="14"/>
      <c r="C99" s="15"/>
      <c r="D99" s="8" t="s">
        <v>12</v>
      </c>
      <c r="E99" s="8" t="s">
        <v>13</v>
      </c>
      <c r="F99" s="8" t="s">
        <v>14</v>
      </c>
      <c r="G99" s="8" t="s">
        <v>15</v>
      </c>
      <c r="H99" s="7" t="s">
        <v>16</v>
      </c>
      <c r="I99" s="7" t="s">
        <v>17</v>
      </c>
      <c r="J99" s="8" t="s">
        <v>18</v>
      </c>
      <c r="K99" s="8" t="s">
        <v>15</v>
      </c>
      <c r="L99" s="8" t="s">
        <v>19</v>
      </c>
      <c r="M99" s="9" t="s">
        <v>20</v>
      </c>
      <c r="N99" s="15"/>
      <c r="O99" s="12"/>
      <c r="P99" s="12"/>
      <c r="Q99" s="12"/>
      <c r="R99" s="13"/>
      <c r="U99" s="77"/>
    </row>
    <row r="100" spans="1:21" x14ac:dyDescent="0.3">
      <c r="A100" s="14"/>
      <c r="B100" s="14"/>
      <c r="C100" s="15"/>
      <c r="D100" s="15"/>
      <c r="E100" s="15"/>
      <c r="F100" s="15"/>
      <c r="G100" s="15"/>
      <c r="H100" s="14"/>
      <c r="I100" s="14"/>
      <c r="J100" s="15"/>
      <c r="K100" s="15"/>
      <c r="L100" s="15"/>
      <c r="M100" s="18"/>
      <c r="N100" s="15"/>
      <c r="O100" s="12" t="s">
        <v>21</v>
      </c>
      <c r="P100" s="12" t="s">
        <v>22</v>
      </c>
      <c r="Q100" s="12" t="s">
        <v>23</v>
      </c>
      <c r="R100" s="13"/>
      <c r="U100" s="77"/>
    </row>
    <row r="101" spans="1:21" x14ac:dyDescent="0.3">
      <c r="A101" s="19"/>
      <c r="B101" s="19"/>
      <c r="C101" s="20"/>
      <c r="D101" s="20"/>
      <c r="E101" s="20"/>
      <c r="F101" s="20"/>
      <c r="G101" s="20"/>
      <c r="H101" s="19"/>
      <c r="I101" s="19"/>
      <c r="J101" s="15"/>
      <c r="K101" s="20"/>
      <c r="L101" s="20"/>
      <c r="M101" s="16"/>
      <c r="N101" s="20"/>
      <c r="O101" s="12"/>
      <c r="P101" s="12"/>
      <c r="Q101" s="12"/>
      <c r="R101" s="13"/>
      <c r="U101" s="77"/>
    </row>
    <row r="102" spans="1:21" ht="14.5" thickBot="1" x14ac:dyDescent="0.35">
      <c r="A102" s="21">
        <v>1</v>
      </c>
      <c r="B102" s="21">
        <v>2</v>
      </c>
      <c r="C102" s="21">
        <v>3</v>
      </c>
      <c r="D102" s="21">
        <v>4</v>
      </c>
      <c r="E102" s="21">
        <v>5</v>
      </c>
      <c r="F102" s="21">
        <v>6</v>
      </c>
      <c r="G102" s="21">
        <v>7</v>
      </c>
      <c r="H102" s="21">
        <v>8</v>
      </c>
      <c r="I102" s="21">
        <v>9</v>
      </c>
      <c r="J102" s="21">
        <v>10</v>
      </c>
      <c r="K102" s="21">
        <v>11</v>
      </c>
      <c r="L102" s="21">
        <v>12</v>
      </c>
      <c r="M102" s="21">
        <v>13</v>
      </c>
      <c r="N102" s="21">
        <v>14</v>
      </c>
      <c r="O102" s="21">
        <v>15</v>
      </c>
      <c r="P102" s="21">
        <v>16</v>
      </c>
      <c r="Q102" s="21">
        <v>17</v>
      </c>
      <c r="R102" s="21">
        <v>18</v>
      </c>
      <c r="U102" s="80"/>
    </row>
    <row r="103" spans="1:21" ht="22" customHeight="1" thickTop="1" x14ac:dyDescent="0.3">
      <c r="A103" s="23">
        <v>1</v>
      </c>
      <c r="B103" s="24" t="s">
        <v>24</v>
      </c>
      <c r="C103" s="25">
        <f t="shared" ref="C103:C112" si="13">K73</f>
        <v>0</v>
      </c>
      <c r="D103" s="25">
        <v>0</v>
      </c>
      <c r="E103" s="25">
        <v>0</v>
      </c>
      <c r="F103" s="25">
        <v>0</v>
      </c>
      <c r="G103" s="27">
        <f>C103+E103-F103</f>
        <v>0</v>
      </c>
      <c r="H103" s="28">
        <v>0</v>
      </c>
      <c r="I103" s="29">
        <v>0</v>
      </c>
      <c r="J103" s="29">
        <v>0</v>
      </c>
      <c r="K103" s="27">
        <f>SUM(H103:J103)</f>
        <v>0</v>
      </c>
      <c r="L103" s="25">
        <v>0</v>
      </c>
      <c r="M103" s="31">
        <v>0</v>
      </c>
      <c r="N103" s="32" t="s">
        <v>25</v>
      </c>
      <c r="O103" s="25">
        <v>0</v>
      </c>
      <c r="P103" s="25">
        <v>0</v>
      </c>
      <c r="Q103" s="33"/>
      <c r="R103" s="34"/>
      <c r="U103" s="4">
        <f t="shared" ref="U103:U114" si="14">L103*O103</f>
        <v>0</v>
      </c>
    </row>
    <row r="104" spans="1:21" ht="22" customHeight="1" x14ac:dyDescent="0.3">
      <c r="A104" s="35">
        <v>2</v>
      </c>
      <c r="B104" s="36" t="s">
        <v>26</v>
      </c>
      <c r="C104" s="37">
        <f t="shared" si="13"/>
        <v>39</v>
      </c>
      <c r="D104" s="37">
        <v>0</v>
      </c>
      <c r="E104" s="37">
        <v>0</v>
      </c>
      <c r="F104" s="37">
        <v>0</v>
      </c>
      <c r="G104" s="38">
        <f>C104+E104-F104</f>
        <v>39</v>
      </c>
      <c r="H104" s="37">
        <v>0</v>
      </c>
      <c r="I104" s="37">
        <v>7</v>
      </c>
      <c r="J104" s="37">
        <v>32</v>
      </c>
      <c r="K104" s="38">
        <f t="shared" ref="K104:K113" si="15">SUM(H104:J104)</f>
        <v>39</v>
      </c>
      <c r="L104" s="37">
        <v>525</v>
      </c>
      <c r="M104" s="40">
        <f t="shared" ref="M104:M111" si="16">L104/I104</f>
        <v>75</v>
      </c>
      <c r="N104" s="41" t="s">
        <v>25</v>
      </c>
      <c r="O104" s="37">
        <v>12000</v>
      </c>
      <c r="P104" s="37">
        <v>59</v>
      </c>
      <c r="Q104" s="42"/>
      <c r="R104" s="43"/>
      <c r="U104" s="4">
        <f t="shared" si="14"/>
        <v>6300000</v>
      </c>
    </row>
    <row r="105" spans="1:21" ht="22" customHeight="1" x14ac:dyDescent="0.3">
      <c r="A105" s="35">
        <v>3</v>
      </c>
      <c r="B105" s="36" t="s">
        <v>27</v>
      </c>
      <c r="C105" s="37">
        <f t="shared" si="13"/>
        <v>1090</v>
      </c>
      <c r="D105" s="37">
        <v>0</v>
      </c>
      <c r="E105" s="37">
        <v>0</v>
      </c>
      <c r="F105" s="37">
        <v>0</v>
      </c>
      <c r="G105" s="38">
        <f t="shared" ref="G105:G112" si="17">C105+E105-F105</f>
        <v>1090</v>
      </c>
      <c r="H105" s="45">
        <v>0</v>
      </c>
      <c r="I105" s="46">
        <v>405</v>
      </c>
      <c r="J105" s="46">
        <v>685</v>
      </c>
      <c r="K105" s="47">
        <f>SUM(H105:J105)</f>
        <v>1090</v>
      </c>
      <c r="L105" s="48">
        <v>0</v>
      </c>
      <c r="M105" s="40">
        <f t="shared" si="16"/>
        <v>0</v>
      </c>
      <c r="N105" s="50" t="s">
        <v>28</v>
      </c>
      <c r="O105" s="37">
        <v>75000</v>
      </c>
      <c r="P105" s="37">
        <v>3983</v>
      </c>
      <c r="Q105" s="42"/>
      <c r="R105" s="43"/>
      <c r="U105" s="4">
        <f t="shared" si="14"/>
        <v>0</v>
      </c>
    </row>
    <row r="106" spans="1:21" ht="22" customHeight="1" x14ac:dyDescent="0.3">
      <c r="A106" s="35">
        <v>4</v>
      </c>
      <c r="B106" s="36" t="s">
        <v>29</v>
      </c>
      <c r="C106" s="48">
        <f t="shared" si="13"/>
        <v>546</v>
      </c>
      <c r="D106" s="37">
        <v>0</v>
      </c>
      <c r="E106" s="37">
        <v>0</v>
      </c>
      <c r="F106" s="37">
        <v>0</v>
      </c>
      <c r="G106" s="38">
        <f t="shared" si="17"/>
        <v>546</v>
      </c>
      <c r="H106" s="48">
        <v>273</v>
      </c>
      <c r="I106" s="48">
        <v>237</v>
      </c>
      <c r="J106" s="48">
        <v>36</v>
      </c>
      <c r="K106" s="38">
        <f t="shared" si="15"/>
        <v>546</v>
      </c>
      <c r="L106" s="48">
        <v>0</v>
      </c>
      <c r="M106" s="40">
        <f t="shared" si="16"/>
        <v>0</v>
      </c>
      <c r="N106" s="52" t="s">
        <v>28</v>
      </c>
      <c r="O106" s="37">
        <v>100000</v>
      </c>
      <c r="P106" s="37">
        <v>1320</v>
      </c>
      <c r="Q106" s="42"/>
      <c r="R106" s="43"/>
      <c r="U106" s="4">
        <f t="shared" si="14"/>
        <v>0</v>
      </c>
    </row>
    <row r="107" spans="1:21" ht="22" customHeight="1" x14ac:dyDescent="0.3">
      <c r="A107" s="35">
        <v>5</v>
      </c>
      <c r="B107" s="36" t="s">
        <v>30</v>
      </c>
      <c r="C107" s="37">
        <f t="shared" si="13"/>
        <v>2911</v>
      </c>
      <c r="D107" s="37">
        <v>0</v>
      </c>
      <c r="E107" s="37">
        <v>0</v>
      </c>
      <c r="F107" s="37">
        <v>0</v>
      </c>
      <c r="G107" s="38">
        <f t="shared" si="17"/>
        <v>2911</v>
      </c>
      <c r="H107" s="53">
        <v>914</v>
      </c>
      <c r="I107" s="44">
        <v>1260</v>
      </c>
      <c r="J107" s="53">
        <v>737</v>
      </c>
      <c r="K107" s="38">
        <f t="shared" si="15"/>
        <v>2911</v>
      </c>
      <c r="L107" s="37">
        <v>315000</v>
      </c>
      <c r="M107" s="40">
        <f t="shared" si="16"/>
        <v>250</v>
      </c>
      <c r="N107" s="50" t="s">
        <v>31</v>
      </c>
      <c r="O107" s="37">
        <v>95000</v>
      </c>
      <c r="P107" s="37">
        <v>5456</v>
      </c>
      <c r="Q107" s="42"/>
      <c r="R107" s="43"/>
      <c r="U107" s="4">
        <f t="shared" si="14"/>
        <v>29925000000</v>
      </c>
    </row>
    <row r="108" spans="1:21" ht="22" customHeight="1" x14ac:dyDescent="0.3">
      <c r="A108" s="35">
        <v>6</v>
      </c>
      <c r="B108" s="36" t="s">
        <v>32</v>
      </c>
      <c r="C108" s="37">
        <f t="shared" si="13"/>
        <v>731</v>
      </c>
      <c r="D108" s="37">
        <v>0</v>
      </c>
      <c r="E108" s="37">
        <v>0</v>
      </c>
      <c r="F108" s="37">
        <v>0</v>
      </c>
      <c r="G108" s="38">
        <f t="shared" si="17"/>
        <v>731</v>
      </c>
      <c r="H108" s="37">
        <v>0</v>
      </c>
      <c r="I108" s="37">
        <v>206</v>
      </c>
      <c r="J108" s="37">
        <v>525</v>
      </c>
      <c r="K108" s="38">
        <f t="shared" si="15"/>
        <v>731</v>
      </c>
      <c r="L108" s="37">
        <v>17510</v>
      </c>
      <c r="M108" s="40">
        <f t="shared" si="16"/>
        <v>85</v>
      </c>
      <c r="N108" s="50" t="s">
        <v>28</v>
      </c>
      <c r="O108" s="37">
        <v>135000</v>
      </c>
      <c r="P108" s="37">
        <v>1481</v>
      </c>
      <c r="Q108" s="42"/>
      <c r="R108" s="43"/>
      <c r="U108" s="4">
        <f t="shared" si="14"/>
        <v>2363850000</v>
      </c>
    </row>
    <row r="109" spans="1:21" ht="22" customHeight="1" x14ac:dyDescent="0.3">
      <c r="A109" s="35">
        <v>7</v>
      </c>
      <c r="B109" s="36" t="s">
        <v>33</v>
      </c>
      <c r="C109" s="37">
        <f t="shared" si="13"/>
        <v>67</v>
      </c>
      <c r="D109" s="37">
        <v>0</v>
      </c>
      <c r="E109" s="37">
        <v>0</v>
      </c>
      <c r="F109" s="37">
        <v>0</v>
      </c>
      <c r="G109" s="38">
        <f t="shared" si="17"/>
        <v>67</v>
      </c>
      <c r="H109" s="48">
        <v>0</v>
      </c>
      <c r="I109" s="37">
        <v>5</v>
      </c>
      <c r="J109" s="37">
        <v>62</v>
      </c>
      <c r="K109" s="38">
        <f t="shared" si="15"/>
        <v>67</v>
      </c>
      <c r="L109" s="37">
        <v>250</v>
      </c>
      <c r="M109" s="40">
        <f t="shared" si="16"/>
        <v>50</v>
      </c>
      <c r="N109" s="50" t="s">
        <v>34</v>
      </c>
      <c r="O109" s="37">
        <v>0</v>
      </c>
      <c r="P109" s="83">
        <v>29</v>
      </c>
      <c r="Q109" s="42"/>
      <c r="R109" s="43"/>
      <c r="U109" s="4">
        <f t="shared" si="14"/>
        <v>0</v>
      </c>
    </row>
    <row r="110" spans="1:21" ht="22" customHeight="1" x14ac:dyDescent="0.3">
      <c r="A110" s="35">
        <v>8</v>
      </c>
      <c r="B110" s="36" t="s">
        <v>35</v>
      </c>
      <c r="C110" s="56">
        <f t="shared" si="13"/>
        <v>293</v>
      </c>
      <c r="D110" s="37">
        <v>0</v>
      </c>
      <c r="E110" s="37">
        <v>0</v>
      </c>
      <c r="F110" s="37">
        <v>0</v>
      </c>
      <c r="G110" s="38">
        <f t="shared" si="17"/>
        <v>293</v>
      </c>
      <c r="H110" s="37">
        <v>30</v>
      </c>
      <c r="I110" s="37">
        <v>138</v>
      </c>
      <c r="J110" s="48">
        <v>125</v>
      </c>
      <c r="K110" s="38">
        <f t="shared" si="15"/>
        <v>293</v>
      </c>
      <c r="L110" s="37">
        <v>3519</v>
      </c>
      <c r="M110" s="40">
        <f t="shared" si="16"/>
        <v>25.5</v>
      </c>
      <c r="N110" s="50" t="s">
        <v>36</v>
      </c>
      <c r="O110" s="37">
        <v>100000</v>
      </c>
      <c r="P110" s="37">
        <v>236</v>
      </c>
      <c r="Q110" s="42"/>
      <c r="R110" s="43"/>
      <c r="U110" s="4">
        <f t="shared" si="14"/>
        <v>351900000</v>
      </c>
    </row>
    <row r="111" spans="1:21" ht="22" customHeight="1" x14ac:dyDescent="0.3">
      <c r="A111" s="35">
        <v>9</v>
      </c>
      <c r="B111" s="36" t="s">
        <v>37</v>
      </c>
      <c r="C111" s="37">
        <f t="shared" si="13"/>
        <v>100</v>
      </c>
      <c r="D111" s="37">
        <v>0</v>
      </c>
      <c r="E111" s="37">
        <v>0</v>
      </c>
      <c r="F111" s="37">
        <v>0</v>
      </c>
      <c r="G111" s="38">
        <f t="shared" si="17"/>
        <v>100</v>
      </c>
      <c r="H111" s="37">
        <v>80</v>
      </c>
      <c r="I111" s="48">
        <v>20</v>
      </c>
      <c r="J111" s="48">
        <v>0</v>
      </c>
      <c r="K111" s="38">
        <f t="shared" si="15"/>
        <v>100</v>
      </c>
      <c r="L111" s="37">
        <v>1700</v>
      </c>
      <c r="M111" s="40">
        <f t="shared" si="16"/>
        <v>85</v>
      </c>
      <c r="N111" s="50" t="s">
        <v>34</v>
      </c>
      <c r="O111" s="37">
        <v>45000</v>
      </c>
      <c r="P111" s="37">
        <v>240</v>
      </c>
      <c r="Q111" s="42"/>
      <c r="R111" s="43"/>
      <c r="U111" s="4">
        <f t="shared" si="14"/>
        <v>76500000</v>
      </c>
    </row>
    <row r="112" spans="1:21" ht="22" customHeight="1" x14ac:dyDescent="0.3">
      <c r="A112" s="35">
        <v>10</v>
      </c>
      <c r="B112" s="36" t="s">
        <v>38</v>
      </c>
      <c r="C112" s="37">
        <f t="shared" si="13"/>
        <v>0</v>
      </c>
      <c r="D112" s="37">
        <v>0</v>
      </c>
      <c r="E112" s="37">
        <v>0</v>
      </c>
      <c r="F112" s="37">
        <v>0</v>
      </c>
      <c r="G112" s="38">
        <f t="shared" si="17"/>
        <v>0</v>
      </c>
      <c r="H112" s="48">
        <v>0</v>
      </c>
      <c r="I112" s="37">
        <v>0</v>
      </c>
      <c r="J112" s="48">
        <v>0</v>
      </c>
      <c r="K112" s="38">
        <f t="shared" si="15"/>
        <v>0</v>
      </c>
      <c r="L112" s="37">
        <v>0</v>
      </c>
      <c r="M112" s="40">
        <v>0</v>
      </c>
      <c r="N112" s="57" t="s">
        <v>39</v>
      </c>
      <c r="O112" s="37">
        <v>0</v>
      </c>
      <c r="P112" s="37">
        <v>0</v>
      </c>
      <c r="Q112" s="42"/>
      <c r="R112" s="43"/>
      <c r="U112" s="4">
        <f t="shared" si="14"/>
        <v>0</v>
      </c>
    </row>
    <row r="113" spans="1:21" ht="22" customHeight="1" x14ac:dyDescent="0.3">
      <c r="A113" s="84">
        <v>11</v>
      </c>
      <c r="B113" s="85" t="s">
        <v>41</v>
      </c>
      <c r="C113" s="37">
        <f>K83</f>
        <v>4</v>
      </c>
      <c r="D113" s="86"/>
      <c r="E113" s="86"/>
      <c r="F113" s="86"/>
      <c r="G113" s="87"/>
      <c r="H113" s="58">
        <v>1</v>
      </c>
      <c r="I113" s="59">
        <v>3</v>
      </c>
      <c r="J113" s="48">
        <v>0</v>
      </c>
      <c r="K113" s="38">
        <f t="shared" si="15"/>
        <v>4</v>
      </c>
      <c r="L113" s="86">
        <v>59</v>
      </c>
      <c r="M113" s="40">
        <f>L113/I113</f>
        <v>19.666666666666668</v>
      </c>
      <c r="N113" s="88" t="s">
        <v>50</v>
      </c>
      <c r="O113" s="86">
        <v>100000</v>
      </c>
      <c r="P113" s="86">
        <v>120</v>
      </c>
      <c r="Q113" s="89"/>
      <c r="R113" s="90"/>
      <c r="U113" s="4">
        <f t="shared" si="14"/>
        <v>5900000</v>
      </c>
    </row>
    <row r="114" spans="1:21" ht="22" customHeight="1" x14ac:dyDescent="0.3">
      <c r="A114" s="60">
        <v>12</v>
      </c>
      <c r="B114" s="61" t="s">
        <v>40</v>
      </c>
      <c r="C114" s="62">
        <f>K84</f>
        <v>0</v>
      </c>
      <c r="D114" s="62">
        <v>0</v>
      </c>
      <c r="E114" s="62">
        <v>0</v>
      </c>
      <c r="F114" s="62">
        <v>0</v>
      </c>
      <c r="G114" s="63">
        <f>C114+E114-F114</f>
        <v>0</v>
      </c>
      <c r="H114" s="64">
        <v>0</v>
      </c>
      <c r="I114" s="65">
        <v>0</v>
      </c>
      <c r="J114" s="66">
        <v>0</v>
      </c>
      <c r="K114" s="63">
        <f>SUM(H114:J114)</f>
        <v>0</v>
      </c>
      <c r="L114" s="67">
        <v>0</v>
      </c>
      <c r="M114" s="92">
        <v>0</v>
      </c>
      <c r="N114" s="68"/>
      <c r="O114" s="62">
        <v>0</v>
      </c>
      <c r="P114" s="62">
        <v>0</v>
      </c>
      <c r="Q114" s="69"/>
      <c r="R114" s="70"/>
      <c r="U114" s="4">
        <f t="shared" si="14"/>
        <v>0</v>
      </c>
    </row>
    <row r="115" spans="1:21" x14ac:dyDescent="0.3">
      <c r="N115" s="93"/>
    </row>
    <row r="116" spans="1:21" x14ac:dyDescent="0.3">
      <c r="A116" s="96" t="s">
        <v>42</v>
      </c>
      <c r="B116" s="3" t="s">
        <v>58</v>
      </c>
      <c r="N116" s="93"/>
    </row>
    <row r="117" spans="1:21" x14ac:dyDescent="0.3">
      <c r="N117" s="93"/>
    </row>
    <row r="118" spans="1:21" x14ac:dyDescent="0.3">
      <c r="N118" s="93"/>
    </row>
    <row r="119" spans="1:21" x14ac:dyDescent="0.3">
      <c r="N119" s="93"/>
    </row>
    <row r="120" spans="1:21" x14ac:dyDescent="0.3">
      <c r="N120" s="93"/>
    </row>
    <row r="121" spans="1:21" x14ac:dyDescent="0.3">
      <c r="N121" s="93"/>
    </row>
    <row r="122" spans="1:21" x14ac:dyDescent="0.3">
      <c r="N122" s="93"/>
    </row>
    <row r="123" spans="1:21" x14ac:dyDescent="0.3">
      <c r="A123" s="1" t="s">
        <v>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21" x14ac:dyDescent="0.3">
      <c r="A124" s="1" t="s">
        <v>1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21" x14ac:dyDescent="0.3">
      <c r="A125" s="5" t="s">
        <v>46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7" spans="1:21" x14ac:dyDescent="0.3">
      <c r="B127" s="98" t="s">
        <v>3</v>
      </c>
    </row>
    <row r="128" spans="1:21" ht="14.15" customHeight="1" x14ac:dyDescent="0.3">
      <c r="A128" s="7" t="s">
        <v>4</v>
      </c>
      <c r="B128" s="7" t="s">
        <v>5</v>
      </c>
      <c r="C128" s="8" t="s">
        <v>59</v>
      </c>
      <c r="D128" s="9" t="s">
        <v>6</v>
      </c>
      <c r="E128" s="10"/>
      <c r="F128" s="10"/>
      <c r="G128" s="10"/>
      <c r="H128" s="10"/>
      <c r="I128" s="10"/>
      <c r="J128" s="10"/>
      <c r="K128" s="11"/>
      <c r="L128" s="9" t="s">
        <v>7</v>
      </c>
      <c r="M128" s="11"/>
      <c r="N128" s="8" t="s">
        <v>8</v>
      </c>
      <c r="O128" s="12" t="s">
        <v>9</v>
      </c>
      <c r="P128" s="12"/>
      <c r="Q128" s="12"/>
      <c r="R128" s="13" t="s">
        <v>10</v>
      </c>
    </row>
    <row r="129" spans="1:21" ht="14.15" customHeight="1" x14ac:dyDescent="0.3">
      <c r="A129" s="14"/>
      <c r="B129" s="14"/>
      <c r="C129" s="15"/>
      <c r="D129" s="9" t="s">
        <v>11</v>
      </c>
      <c r="E129" s="10"/>
      <c r="F129" s="10"/>
      <c r="G129" s="11"/>
      <c r="H129" s="12" t="s">
        <v>60</v>
      </c>
      <c r="I129" s="12"/>
      <c r="J129" s="12"/>
      <c r="K129" s="12"/>
      <c r="L129" s="16"/>
      <c r="M129" s="17"/>
      <c r="N129" s="15"/>
      <c r="O129" s="12"/>
      <c r="P129" s="12"/>
      <c r="Q129" s="12"/>
      <c r="R129" s="13"/>
    </row>
    <row r="130" spans="1:21" x14ac:dyDescent="0.3">
      <c r="A130" s="14"/>
      <c r="B130" s="14"/>
      <c r="C130" s="15"/>
      <c r="D130" s="8" t="s">
        <v>12</v>
      </c>
      <c r="E130" s="8" t="s">
        <v>13</v>
      </c>
      <c r="F130" s="8" t="s">
        <v>14</v>
      </c>
      <c r="G130" s="8" t="s">
        <v>15</v>
      </c>
      <c r="H130" s="7" t="s">
        <v>16</v>
      </c>
      <c r="I130" s="7" t="s">
        <v>17</v>
      </c>
      <c r="J130" s="8" t="s">
        <v>18</v>
      </c>
      <c r="K130" s="8" t="s">
        <v>15</v>
      </c>
      <c r="L130" s="8" t="s">
        <v>19</v>
      </c>
      <c r="M130" s="9" t="s">
        <v>20</v>
      </c>
      <c r="N130" s="15"/>
      <c r="O130" s="12"/>
      <c r="P130" s="12"/>
      <c r="Q130" s="12"/>
      <c r="R130" s="13"/>
    </row>
    <row r="131" spans="1:21" x14ac:dyDescent="0.3">
      <c r="A131" s="14"/>
      <c r="B131" s="14"/>
      <c r="C131" s="15"/>
      <c r="D131" s="15"/>
      <c r="E131" s="15"/>
      <c r="F131" s="15"/>
      <c r="G131" s="15"/>
      <c r="H131" s="14"/>
      <c r="I131" s="14"/>
      <c r="J131" s="15"/>
      <c r="K131" s="15"/>
      <c r="L131" s="15"/>
      <c r="M131" s="18"/>
      <c r="N131" s="15"/>
      <c r="O131" s="12" t="s">
        <v>21</v>
      </c>
      <c r="P131" s="12" t="s">
        <v>22</v>
      </c>
      <c r="Q131" s="12" t="s">
        <v>23</v>
      </c>
      <c r="R131" s="13"/>
    </row>
    <row r="132" spans="1:21" x14ac:dyDescent="0.3">
      <c r="A132" s="19"/>
      <c r="B132" s="19"/>
      <c r="C132" s="20"/>
      <c r="D132" s="20"/>
      <c r="E132" s="20"/>
      <c r="F132" s="20"/>
      <c r="G132" s="20"/>
      <c r="H132" s="19"/>
      <c r="I132" s="19"/>
      <c r="J132" s="15"/>
      <c r="K132" s="20"/>
      <c r="L132" s="20"/>
      <c r="M132" s="16"/>
      <c r="N132" s="20"/>
      <c r="O132" s="12"/>
      <c r="P132" s="12"/>
      <c r="Q132" s="12"/>
      <c r="R132" s="13"/>
    </row>
    <row r="133" spans="1:21" ht="14.5" thickBot="1" x14ac:dyDescent="0.35">
      <c r="A133" s="21">
        <v>1</v>
      </c>
      <c r="B133" s="21">
        <v>2</v>
      </c>
      <c r="C133" s="21">
        <v>3</v>
      </c>
      <c r="D133" s="21">
        <v>4</v>
      </c>
      <c r="E133" s="21">
        <v>5</v>
      </c>
      <c r="F133" s="21">
        <v>6</v>
      </c>
      <c r="G133" s="21">
        <v>7</v>
      </c>
      <c r="H133" s="21">
        <v>8</v>
      </c>
      <c r="I133" s="21">
        <v>9</v>
      </c>
      <c r="J133" s="21">
        <v>10</v>
      </c>
      <c r="K133" s="21">
        <v>11</v>
      </c>
      <c r="L133" s="21">
        <v>12</v>
      </c>
      <c r="M133" s="21">
        <v>13</v>
      </c>
      <c r="N133" s="21">
        <v>14</v>
      </c>
      <c r="O133" s="99">
        <v>15</v>
      </c>
      <c r="P133" s="21">
        <v>16</v>
      </c>
      <c r="Q133" s="21">
        <v>17</v>
      </c>
      <c r="R133" s="21">
        <v>18</v>
      </c>
    </row>
    <row r="134" spans="1:21" ht="22" customHeight="1" thickTop="1" x14ac:dyDescent="0.3">
      <c r="A134" s="23">
        <v>1</v>
      </c>
      <c r="B134" s="24" t="s">
        <v>24</v>
      </c>
      <c r="C134" s="25">
        <v>0</v>
      </c>
      <c r="D134" s="26">
        <f t="shared" ref="D134:F143" si="18">D11+D43+D73+D103</f>
        <v>0</v>
      </c>
      <c r="E134" s="26">
        <f t="shared" si="18"/>
        <v>0</v>
      </c>
      <c r="F134" s="26">
        <f t="shared" si="18"/>
        <v>0</v>
      </c>
      <c r="G134" s="100">
        <f>C134+E134-F134</f>
        <v>0</v>
      </c>
      <c r="H134" s="101">
        <f t="shared" ref="H134:J144" si="19">H103</f>
        <v>0</v>
      </c>
      <c r="I134" s="102">
        <f t="shared" si="19"/>
        <v>0</v>
      </c>
      <c r="J134" s="101">
        <f t="shared" si="19"/>
        <v>0</v>
      </c>
      <c r="K134" s="100">
        <f>SUM(H134:J134)</f>
        <v>0</v>
      </c>
      <c r="L134" s="25">
        <f t="shared" ref="L134:L143" si="20">L11+L43+L73+L103</f>
        <v>0</v>
      </c>
      <c r="M134" s="31">
        <v>0</v>
      </c>
      <c r="N134" s="32" t="s">
        <v>25</v>
      </c>
      <c r="O134" s="103">
        <v>0</v>
      </c>
      <c r="P134" s="25">
        <f>P103</f>
        <v>0</v>
      </c>
      <c r="Q134" s="33">
        <v>0</v>
      </c>
      <c r="R134" s="34"/>
      <c r="U134" s="4">
        <f t="shared" ref="U134:U143" si="21">U11+U43+U73+U103</f>
        <v>0</v>
      </c>
    </row>
    <row r="135" spans="1:21" ht="22" customHeight="1" x14ac:dyDescent="0.3">
      <c r="A135" s="35">
        <v>2</v>
      </c>
      <c r="B135" s="36" t="s">
        <v>26</v>
      </c>
      <c r="C135" s="37">
        <v>39</v>
      </c>
      <c r="D135" s="59">
        <f t="shared" si="18"/>
        <v>0</v>
      </c>
      <c r="E135" s="59">
        <f t="shared" si="18"/>
        <v>0</v>
      </c>
      <c r="F135" s="59">
        <f t="shared" si="18"/>
        <v>0</v>
      </c>
      <c r="G135" s="38">
        <f>C135+E135-F135</f>
        <v>39</v>
      </c>
      <c r="H135" s="104">
        <f t="shared" si="19"/>
        <v>0</v>
      </c>
      <c r="I135" s="37">
        <f t="shared" si="19"/>
        <v>7</v>
      </c>
      <c r="J135" s="37">
        <f t="shared" si="19"/>
        <v>32</v>
      </c>
      <c r="K135" s="38">
        <f t="shared" ref="K135:K143" si="22">SUM(H135:J135)</f>
        <v>39</v>
      </c>
      <c r="L135" s="37">
        <f t="shared" si="20"/>
        <v>2261</v>
      </c>
      <c r="M135" s="40">
        <f t="shared" ref="M135:M142" si="23">L135/I135</f>
        <v>323</v>
      </c>
      <c r="N135" s="41" t="s">
        <v>25</v>
      </c>
      <c r="O135" s="37">
        <f t="shared" ref="O135:O144" si="24">ROUND(U135/L135, -2)</f>
        <v>9700</v>
      </c>
      <c r="P135" s="37">
        <f>P104</f>
        <v>59</v>
      </c>
      <c r="Q135" s="42">
        <v>0</v>
      </c>
      <c r="R135" s="43"/>
      <c r="U135" s="4">
        <f t="shared" si="21"/>
        <v>21976500</v>
      </c>
    </row>
    <row r="136" spans="1:21" ht="22" customHeight="1" x14ac:dyDescent="0.3">
      <c r="A136" s="35">
        <v>3</v>
      </c>
      <c r="B136" s="36" t="s">
        <v>27</v>
      </c>
      <c r="C136" s="37">
        <v>1200</v>
      </c>
      <c r="D136" s="59">
        <f t="shared" si="18"/>
        <v>0</v>
      </c>
      <c r="E136" s="59">
        <f t="shared" si="18"/>
        <v>0</v>
      </c>
      <c r="F136" s="59">
        <f t="shared" si="18"/>
        <v>110</v>
      </c>
      <c r="G136" s="38">
        <f t="shared" ref="G136:G143" si="25">C136+E136-F136</f>
        <v>1090</v>
      </c>
      <c r="H136" s="104">
        <f t="shared" si="19"/>
        <v>0</v>
      </c>
      <c r="I136" s="37">
        <f t="shared" si="19"/>
        <v>405</v>
      </c>
      <c r="J136" s="37">
        <f t="shared" si="19"/>
        <v>685</v>
      </c>
      <c r="K136" s="38">
        <f t="shared" si="22"/>
        <v>1090</v>
      </c>
      <c r="L136" s="37">
        <f t="shared" si="20"/>
        <v>9315</v>
      </c>
      <c r="M136" s="40">
        <f t="shared" si="23"/>
        <v>23</v>
      </c>
      <c r="N136" s="50" t="s">
        <v>28</v>
      </c>
      <c r="O136" s="37">
        <f t="shared" si="24"/>
        <v>60000</v>
      </c>
      <c r="P136" s="37">
        <f t="shared" ref="P136:P144" si="26">P105</f>
        <v>3983</v>
      </c>
      <c r="Q136" s="42">
        <v>0</v>
      </c>
      <c r="R136" s="43"/>
      <c r="U136" s="4">
        <f t="shared" si="21"/>
        <v>558900000</v>
      </c>
    </row>
    <row r="137" spans="1:21" ht="22" customHeight="1" x14ac:dyDescent="0.3">
      <c r="A137" s="35">
        <v>4</v>
      </c>
      <c r="B137" s="36" t="s">
        <v>29</v>
      </c>
      <c r="C137" s="48">
        <v>546</v>
      </c>
      <c r="D137" s="59">
        <f t="shared" si="18"/>
        <v>110</v>
      </c>
      <c r="E137" s="59">
        <f t="shared" si="18"/>
        <v>0</v>
      </c>
      <c r="F137" s="59">
        <f t="shared" si="18"/>
        <v>0</v>
      </c>
      <c r="G137" s="38">
        <f t="shared" si="25"/>
        <v>546</v>
      </c>
      <c r="H137" s="105">
        <f t="shared" si="19"/>
        <v>273</v>
      </c>
      <c r="I137" s="37">
        <f t="shared" si="19"/>
        <v>237</v>
      </c>
      <c r="J137" s="37">
        <f t="shared" si="19"/>
        <v>36</v>
      </c>
      <c r="K137" s="38">
        <f t="shared" si="22"/>
        <v>546</v>
      </c>
      <c r="L137" s="37">
        <f t="shared" si="20"/>
        <v>49770</v>
      </c>
      <c r="M137" s="40">
        <f t="shared" si="23"/>
        <v>210</v>
      </c>
      <c r="N137" s="52" t="s">
        <v>28</v>
      </c>
      <c r="O137" s="37">
        <f t="shared" si="24"/>
        <v>100000</v>
      </c>
      <c r="P137" s="37">
        <f t="shared" si="26"/>
        <v>1320</v>
      </c>
      <c r="Q137" s="42">
        <v>0</v>
      </c>
      <c r="R137" s="43"/>
      <c r="U137" s="4">
        <f t="shared" si="21"/>
        <v>4977000000</v>
      </c>
    </row>
    <row r="138" spans="1:21" ht="22" customHeight="1" x14ac:dyDescent="0.3">
      <c r="A138" s="35">
        <v>5</v>
      </c>
      <c r="B138" s="36" t="s">
        <v>30</v>
      </c>
      <c r="C138" s="37">
        <v>2911</v>
      </c>
      <c r="D138" s="59">
        <f t="shared" si="18"/>
        <v>135</v>
      </c>
      <c r="E138" s="59">
        <f t="shared" si="18"/>
        <v>0</v>
      </c>
      <c r="F138" s="59">
        <f t="shared" si="18"/>
        <v>0</v>
      </c>
      <c r="G138" s="38">
        <f t="shared" si="25"/>
        <v>2911</v>
      </c>
      <c r="H138" s="105">
        <f t="shared" si="19"/>
        <v>914</v>
      </c>
      <c r="I138" s="37">
        <f t="shared" si="19"/>
        <v>1260</v>
      </c>
      <c r="J138" s="37">
        <f t="shared" si="19"/>
        <v>737</v>
      </c>
      <c r="K138" s="38">
        <f t="shared" si="22"/>
        <v>2911</v>
      </c>
      <c r="L138" s="37">
        <f t="shared" si="20"/>
        <v>1008000</v>
      </c>
      <c r="M138" s="40">
        <f t="shared" si="23"/>
        <v>800</v>
      </c>
      <c r="N138" s="50" t="s">
        <v>31</v>
      </c>
      <c r="O138" s="37">
        <v>0</v>
      </c>
      <c r="P138" s="37">
        <f t="shared" si="26"/>
        <v>5456</v>
      </c>
      <c r="Q138" s="42">
        <v>0</v>
      </c>
      <c r="R138" s="43"/>
      <c r="U138" s="4">
        <f t="shared" si="21"/>
        <v>29925000000</v>
      </c>
    </row>
    <row r="139" spans="1:21" ht="22" customHeight="1" x14ac:dyDescent="0.3">
      <c r="A139" s="35">
        <v>6</v>
      </c>
      <c r="B139" s="36" t="s">
        <v>32</v>
      </c>
      <c r="C139" s="37">
        <v>731</v>
      </c>
      <c r="D139" s="59">
        <f t="shared" si="18"/>
        <v>0</v>
      </c>
      <c r="E139" s="59">
        <f t="shared" si="18"/>
        <v>0</v>
      </c>
      <c r="F139" s="59">
        <f t="shared" si="18"/>
        <v>0</v>
      </c>
      <c r="G139" s="38">
        <f t="shared" si="25"/>
        <v>731</v>
      </c>
      <c r="H139" s="105">
        <f t="shared" si="19"/>
        <v>0</v>
      </c>
      <c r="I139" s="37">
        <f t="shared" si="19"/>
        <v>206</v>
      </c>
      <c r="J139" s="37">
        <f t="shared" si="19"/>
        <v>525</v>
      </c>
      <c r="K139" s="38">
        <f t="shared" si="22"/>
        <v>731</v>
      </c>
      <c r="L139" s="37">
        <f t="shared" si="20"/>
        <v>59122</v>
      </c>
      <c r="M139" s="40">
        <f t="shared" si="23"/>
        <v>287</v>
      </c>
      <c r="N139" s="50" t="s">
        <v>28</v>
      </c>
      <c r="O139" s="37">
        <f t="shared" si="24"/>
        <v>99100</v>
      </c>
      <c r="P139" s="37">
        <f t="shared" si="26"/>
        <v>1481</v>
      </c>
      <c r="Q139" s="42">
        <v>0</v>
      </c>
      <c r="R139" s="43"/>
      <c r="U139" s="4">
        <f t="shared" si="21"/>
        <v>5860700000</v>
      </c>
    </row>
    <row r="140" spans="1:21" ht="22" customHeight="1" x14ac:dyDescent="0.3">
      <c r="A140" s="35">
        <v>7</v>
      </c>
      <c r="B140" s="36" t="s">
        <v>33</v>
      </c>
      <c r="C140" s="37">
        <v>67</v>
      </c>
      <c r="D140" s="59">
        <f t="shared" si="18"/>
        <v>0</v>
      </c>
      <c r="E140" s="59">
        <f t="shared" si="18"/>
        <v>0</v>
      </c>
      <c r="F140" s="59">
        <f t="shared" si="18"/>
        <v>0</v>
      </c>
      <c r="G140" s="38">
        <f t="shared" si="25"/>
        <v>67</v>
      </c>
      <c r="H140" s="105">
        <f t="shared" si="19"/>
        <v>0</v>
      </c>
      <c r="I140" s="37">
        <f t="shared" si="19"/>
        <v>5</v>
      </c>
      <c r="J140" s="37">
        <f t="shared" si="19"/>
        <v>62</v>
      </c>
      <c r="K140" s="38">
        <f t="shared" si="22"/>
        <v>67</v>
      </c>
      <c r="L140" s="37">
        <f t="shared" si="20"/>
        <v>250</v>
      </c>
      <c r="M140" s="40">
        <f t="shared" si="23"/>
        <v>50</v>
      </c>
      <c r="N140" s="50" t="s">
        <v>34</v>
      </c>
      <c r="O140" s="37">
        <v>0</v>
      </c>
      <c r="P140" s="37">
        <f t="shared" si="26"/>
        <v>29</v>
      </c>
      <c r="Q140" s="42">
        <v>0</v>
      </c>
      <c r="R140" s="43"/>
      <c r="U140" s="4">
        <f t="shared" si="21"/>
        <v>0</v>
      </c>
    </row>
    <row r="141" spans="1:21" ht="22" customHeight="1" x14ac:dyDescent="0.3">
      <c r="A141" s="35">
        <v>8</v>
      </c>
      <c r="B141" s="36" t="s">
        <v>35</v>
      </c>
      <c r="C141" s="56">
        <v>293</v>
      </c>
      <c r="D141" s="59">
        <f t="shared" si="18"/>
        <v>0</v>
      </c>
      <c r="E141" s="59">
        <f t="shared" si="18"/>
        <v>0</v>
      </c>
      <c r="F141" s="59">
        <f t="shared" si="18"/>
        <v>0</v>
      </c>
      <c r="G141" s="38">
        <f t="shared" si="25"/>
        <v>293</v>
      </c>
      <c r="H141" s="105">
        <f t="shared" si="19"/>
        <v>30</v>
      </c>
      <c r="I141" s="37">
        <f t="shared" si="19"/>
        <v>138</v>
      </c>
      <c r="J141" s="37">
        <f t="shared" si="19"/>
        <v>125</v>
      </c>
      <c r="K141" s="38">
        <f t="shared" si="22"/>
        <v>293</v>
      </c>
      <c r="L141" s="37">
        <f t="shared" si="20"/>
        <v>18561</v>
      </c>
      <c r="M141" s="40">
        <f t="shared" si="23"/>
        <v>134.5</v>
      </c>
      <c r="N141" s="50" t="s">
        <v>36</v>
      </c>
      <c r="O141" s="37">
        <f t="shared" si="24"/>
        <v>100000</v>
      </c>
      <c r="P141" s="37">
        <f t="shared" si="26"/>
        <v>236</v>
      </c>
      <c r="Q141" s="42">
        <v>0</v>
      </c>
      <c r="R141" s="43"/>
      <c r="U141" s="4">
        <f t="shared" si="21"/>
        <v>1856100000</v>
      </c>
    </row>
    <row r="142" spans="1:21" ht="22" customHeight="1" x14ac:dyDescent="0.3">
      <c r="A142" s="35">
        <v>9</v>
      </c>
      <c r="B142" s="36" t="s">
        <v>37</v>
      </c>
      <c r="C142" s="37">
        <v>100</v>
      </c>
      <c r="D142" s="59">
        <f t="shared" si="18"/>
        <v>0</v>
      </c>
      <c r="E142" s="59">
        <f t="shared" si="18"/>
        <v>0</v>
      </c>
      <c r="F142" s="59">
        <f t="shared" si="18"/>
        <v>0</v>
      </c>
      <c r="G142" s="38">
        <f t="shared" si="25"/>
        <v>100</v>
      </c>
      <c r="H142" s="105">
        <f t="shared" si="19"/>
        <v>80</v>
      </c>
      <c r="I142" s="37">
        <f t="shared" si="19"/>
        <v>20</v>
      </c>
      <c r="J142" s="37">
        <f t="shared" si="19"/>
        <v>0</v>
      </c>
      <c r="K142" s="38">
        <f t="shared" si="22"/>
        <v>100</v>
      </c>
      <c r="L142" s="37">
        <f t="shared" si="20"/>
        <v>7060</v>
      </c>
      <c r="M142" s="40">
        <f t="shared" si="23"/>
        <v>353</v>
      </c>
      <c r="N142" s="50" t="s">
        <v>34</v>
      </c>
      <c r="O142" s="37">
        <f t="shared" si="24"/>
        <v>46600</v>
      </c>
      <c r="P142" s="37">
        <f t="shared" si="26"/>
        <v>240</v>
      </c>
      <c r="Q142" s="42">
        <v>0</v>
      </c>
      <c r="R142" s="43"/>
      <c r="U142" s="4">
        <f t="shared" si="21"/>
        <v>328800000</v>
      </c>
    </row>
    <row r="143" spans="1:21" ht="22" customHeight="1" x14ac:dyDescent="0.3">
      <c r="A143" s="35">
        <v>10</v>
      </c>
      <c r="B143" s="36" t="s">
        <v>38</v>
      </c>
      <c r="C143" s="37">
        <v>0</v>
      </c>
      <c r="D143" s="59">
        <f t="shared" si="18"/>
        <v>0</v>
      </c>
      <c r="E143" s="59">
        <f t="shared" si="18"/>
        <v>0</v>
      </c>
      <c r="F143" s="59">
        <f t="shared" si="18"/>
        <v>0</v>
      </c>
      <c r="G143" s="38">
        <f t="shared" si="25"/>
        <v>0</v>
      </c>
      <c r="H143" s="104">
        <f t="shared" si="19"/>
        <v>0</v>
      </c>
      <c r="I143" s="37">
        <f t="shared" si="19"/>
        <v>0</v>
      </c>
      <c r="J143" s="37">
        <f t="shared" si="19"/>
        <v>0</v>
      </c>
      <c r="K143" s="38">
        <f t="shared" si="22"/>
        <v>0</v>
      </c>
      <c r="L143" s="37">
        <f t="shared" si="20"/>
        <v>0</v>
      </c>
      <c r="M143" s="40">
        <v>0</v>
      </c>
      <c r="N143" s="57" t="s">
        <v>39</v>
      </c>
      <c r="O143" s="37">
        <v>0</v>
      </c>
      <c r="P143" s="37">
        <f t="shared" si="26"/>
        <v>0</v>
      </c>
      <c r="Q143" s="42">
        <v>0</v>
      </c>
      <c r="R143" s="43"/>
      <c r="U143" s="4">
        <f t="shared" si="21"/>
        <v>0</v>
      </c>
    </row>
    <row r="144" spans="1:21" ht="22" customHeight="1" x14ac:dyDescent="0.3">
      <c r="A144" s="60">
        <v>11</v>
      </c>
      <c r="B144" s="61" t="s">
        <v>41</v>
      </c>
      <c r="C144" s="62">
        <v>4</v>
      </c>
      <c r="D144" s="65">
        <f>D21+D54+D83+D113</f>
        <v>0</v>
      </c>
      <c r="E144" s="65">
        <f>E21+E54+E83+E113</f>
        <v>0</v>
      </c>
      <c r="F144" s="65">
        <f>F21+F54+F83+F113</f>
        <v>0</v>
      </c>
      <c r="G144" s="63">
        <f>C144+E144-F144</f>
        <v>4</v>
      </c>
      <c r="H144" s="106">
        <f t="shared" si="19"/>
        <v>1</v>
      </c>
      <c r="I144" s="65">
        <f t="shared" si="19"/>
        <v>3</v>
      </c>
      <c r="J144" s="62">
        <f t="shared" si="19"/>
        <v>0</v>
      </c>
      <c r="K144" s="63">
        <f>SUM(H144:J144)</f>
        <v>4</v>
      </c>
      <c r="L144" s="62">
        <f>L21+L54+L83+L113</f>
        <v>59</v>
      </c>
      <c r="M144" s="92">
        <f>L144/I144</f>
        <v>19.666666666666668</v>
      </c>
      <c r="N144" s="68"/>
      <c r="O144" s="62">
        <f t="shared" si="24"/>
        <v>100000</v>
      </c>
      <c r="P144" s="62">
        <f t="shared" si="26"/>
        <v>120</v>
      </c>
      <c r="Q144" s="69">
        <v>0</v>
      </c>
      <c r="R144" s="70"/>
      <c r="U144" s="4">
        <f>U21+U54+U83+U113</f>
        <v>5900000</v>
      </c>
    </row>
    <row r="146" spans="1:15" x14ac:dyDescent="0.3">
      <c r="A146" s="71" t="s">
        <v>42</v>
      </c>
      <c r="B146" s="72" t="s">
        <v>43</v>
      </c>
    </row>
    <row r="147" spans="1:15" x14ac:dyDescent="0.3">
      <c r="A147" s="71" t="s">
        <v>42</v>
      </c>
      <c r="B147" s="72" t="s">
        <v>44</v>
      </c>
      <c r="O147" s="3" t="s">
        <v>61</v>
      </c>
    </row>
    <row r="148" spans="1:15" x14ac:dyDescent="0.3">
      <c r="A148" s="71" t="s">
        <v>42</v>
      </c>
      <c r="B148" s="72" t="s">
        <v>62</v>
      </c>
    </row>
    <row r="149" spans="1:15" x14ac:dyDescent="0.3">
      <c r="B149" s="3" t="s">
        <v>63</v>
      </c>
    </row>
    <row r="150" spans="1:15" x14ac:dyDescent="0.3">
      <c r="A150" s="71" t="s">
        <v>42</v>
      </c>
      <c r="B150" s="3" t="s">
        <v>51</v>
      </c>
      <c r="O150" s="3" t="s">
        <v>64</v>
      </c>
    </row>
    <row r="151" spans="1:15" x14ac:dyDescent="0.3">
      <c r="A151" s="71" t="s">
        <v>42</v>
      </c>
      <c r="B151" s="3" t="s">
        <v>58</v>
      </c>
    </row>
  </sheetData>
  <mergeCells count="134">
    <mergeCell ref="L130:L132"/>
    <mergeCell ref="M130:M132"/>
    <mergeCell ref="O131:O132"/>
    <mergeCell ref="P131:P132"/>
    <mergeCell ref="Q131:Q132"/>
    <mergeCell ref="H129:K129"/>
    <mergeCell ref="D130:D132"/>
    <mergeCell ref="E130:E132"/>
    <mergeCell ref="F130:F132"/>
    <mergeCell ref="G130:G132"/>
    <mergeCell ref="H130:H132"/>
    <mergeCell ref="I130:I132"/>
    <mergeCell ref="J130:J132"/>
    <mergeCell ref="K130:K132"/>
    <mergeCell ref="A125:R125"/>
    <mergeCell ref="A128:A132"/>
    <mergeCell ref="B128:B132"/>
    <mergeCell ref="C128:C132"/>
    <mergeCell ref="D128:K128"/>
    <mergeCell ref="L128:M129"/>
    <mergeCell ref="N128:N132"/>
    <mergeCell ref="O128:Q130"/>
    <mergeCell ref="R128:R132"/>
    <mergeCell ref="D129:G129"/>
    <mergeCell ref="M99:M101"/>
    <mergeCell ref="O100:O101"/>
    <mergeCell ref="P100:P101"/>
    <mergeCell ref="Q100:Q101"/>
    <mergeCell ref="A123:R123"/>
    <mergeCell ref="A124:R124"/>
    <mergeCell ref="O97:Q99"/>
    <mergeCell ref="R97:R101"/>
    <mergeCell ref="U97:U101"/>
    <mergeCell ref="D98:G98"/>
    <mergeCell ref="H98:K98"/>
    <mergeCell ref="D99:D101"/>
    <mergeCell ref="E99:E101"/>
    <mergeCell ref="F99:F101"/>
    <mergeCell ref="G99:G101"/>
    <mergeCell ref="H99:H101"/>
    <mergeCell ref="A97:A101"/>
    <mergeCell ref="B97:B101"/>
    <mergeCell ref="C97:C101"/>
    <mergeCell ref="D97:K97"/>
    <mergeCell ref="L97:M98"/>
    <mergeCell ref="N97:N101"/>
    <mergeCell ref="I99:I101"/>
    <mergeCell ref="J99:J101"/>
    <mergeCell ref="K99:K101"/>
    <mergeCell ref="L99:L101"/>
    <mergeCell ref="O70:O71"/>
    <mergeCell ref="P70:P71"/>
    <mergeCell ref="Q70:Q71"/>
    <mergeCell ref="A93:R93"/>
    <mergeCell ref="A94:R94"/>
    <mergeCell ref="A95:R95"/>
    <mergeCell ref="H69:H71"/>
    <mergeCell ref="I69:I71"/>
    <mergeCell ref="J69:J71"/>
    <mergeCell ref="K69:K71"/>
    <mergeCell ref="L69:L71"/>
    <mergeCell ref="M69:M71"/>
    <mergeCell ref="N67:N71"/>
    <mergeCell ref="O67:Q69"/>
    <mergeCell ref="R67:R71"/>
    <mergeCell ref="U67:U71"/>
    <mergeCell ref="D68:G68"/>
    <mergeCell ref="H68:K68"/>
    <mergeCell ref="D69:D71"/>
    <mergeCell ref="E69:E71"/>
    <mergeCell ref="F69:F71"/>
    <mergeCell ref="G69:G71"/>
    <mergeCell ref="P40:P41"/>
    <mergeCell ref="Q40:Q41"/>
    <mergeCell ref="A63:R63"/>
    <mergeCell ref="A64:R64"/>
    <mergeCell ref="A65:R65"/>
    <mergeCell ref="A67:A71"/>
    <mergeCell ref="B67:B71"/>
    <mergeCell ref="C67:C71"/>
    <mergeCell ref="D67:K67"/>
    <mergeCell ref="L67:M68"/>
    <mergeCell ref="I39:I41"/>
    <mergeCell ref="J39:J41"/>
    <mergeCell ref="K39:K41"/>
    <mergeCell ref="L39:L41"/>
    <mergeCell ref="M39:M41"/>
    <mergeCell ref="O40:O41"/>
    <mergeCell ref="R37:R41"/>
    <mergeCell ref="T37:T41"/>
    <mergeCell ref="U37:U41"/>
    <mergeCell ref="D38:G38"/>
    <mergeCell ref="H38:K38"/>
    <mergeCell ref="D39:D41"/>
    <mergeCell ref="E39:E41"/>
    <mergeCell ref="F39:F41"/>
    <mergeCell ref="G39:G41"/>
    <mergeCell ref="H39:H41"/>
    <mergeCell ref="A33:R33"/>
    <mergeCell ref="A34:R34"/>
    <mergeCell ref="A35:R35"/>
    <mergeCell ref="A37:A41"/>
    <mergeCell ref="B37:B41"/>
    <mergeCell ref="C37:C41"/>
    <mergeCell ref="D37:K37"/>
    <mergeCell ref="L37:M38"/>
    <mergeCell ref="N37:N41"/>
    <mergeCell ref="O37:Q39"/>
    <mergeCell ref="K7:K9"/>
    <mergeCell ref="L7:L9"/>
    <mergeCell ref="M7:M9"/>
    <mergeCell ref="O8:O9"/>
    <mergeCell ref="P8:P9"/>
    <mergeCell ref="Q8:Q9"/>
    <mergeCell ref="R5:R9"/>
    <mergeCell ref="D6:G6"/>
    <mergeCell ref="H6:K6"/>
    <mergeCell ref="D7:D9"/>
    <mergeCell ref="E7:E9"/>
    <mergeCell ref="F7:F9"/>
    <mergeCell ref="G7:G9"/>
    <mergeCell ref="H7:H9"/>
    <mergeCell ref="I7:I9"/>
    <mergeCell ref="J7:J9"/>
    <mergeCell ref="A1:R1"/>
    <mergeCell ref="A2:R2"/>
    <mergeCell ref="A3:R3"/>
    <mergeCell ref="A5:A9"/>
    <mergeCell ref="B5:B9"/>
    <mergeCell ref="C5:C9"/>
    <mergeCell ref="D5:K5"/>
    <mergeCell ref="L5:M6"/>
    <mergeCell ref="N5:N9"/>
    <mergeCell ref="O5:Q7"/>
  </mergeCells>
  <pageMargins left="0.7" right="0.12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KDG</vt:lpstr>
      <vt:lpstr>KDG!Print_Area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2025-01-31T14:31:36Z</dcterms:created>
  <dcterms:modified xsi:type="dcterms:W3CDTF">2025-01-31T14:32:07Z</dcterms:modified>
</cp:coreProperties>
</file>