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52 ANGKA KESEMBUHAN DAN PENGOBATAN LENGKAP SERTA KEBERHASILAN PENGOBATAN TUBERKULOSIS\"/>
    </mc:Choice>
  </mc:AlternateContent>
  <xr:revisionPtr revIDLastSave="0" documentId="8_{16C032A3-7841-4C44-A9BB-F04E93FD5A06}" xr6:coauthVersionLast="47" xr6:coauthVersionMax="47" xr10:uidLastSave="{00000000-0000-0000-0000-000000000000}"/>
  <bookViews>
    <workbookView xWindow="-108" yWindow="-108" windowWidth="23256" windowHeight="12456" xr2:uid="{2E6FD528-70B0-4EB6-8333-4EEDE64869DC}"/>
  </bookViews>
  <sheets>
    <sheet name="2022" sheetId="1" r:id="rId1"/>
  </sheets>
  <externalReferences>
    <externalReference r:id="rId2"/>
  </externalReferences>
  <definedNames>
    <definedName name="_xlnm.Print_Area" localSheetId="0">'2022'!$A$1:$AC$39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3" i="1" l="1"/>
  <c r="S33" i="1"/>
  <c r="R33" i="1"/>
  <c r="P33" i="1"/>
  <c r="Q33" i="1" s="1"/>
  <c r="L33" i="1"/>
  <c r="J33" i="1"/>
  <c r="H33" i="1"/>
  <c r="G33" i="1"/>
  <c r="E33" i="1"/>
  <c r="M33" i="1" s="1"/>
  <c r="D33" i="1"/>
  <c r="K33" i="1" s="1"/>
  <c r="AC32" i="1"/>
  <c r="X32" i="1"/>
  <c r="V32" i="1"/>
  <c r="Z32" i="1" s="1"/>
  <c r="AA32" i="1" s="1"/>
  <c r="U32" i="1"/>
  <c r="T32" i="1"/>
  <c r="Q32" i="1"/>
  <c r="N32" i="1"/>
  <c r="O32" i="1" s="1"/>
  <c r="K32" i="1"/>
  <c r="I32" i="1"/>
  <c r="F32" i="1"/>
  <c r="AC31" i="1"/>
  <c r="AA31" i="1"/>
  <c r="Z31" i="1"/>
  <c r="Y31" i="1"/>
  <c r="V31" i="1"/>
  <c r="W31" i="1" s="1"/>
  <c r="T31" i="1"/>
  <c r="U31" i="1" s="1"/>
  <c r="S31" i="1"/>
  <c r="Q31" i="1"/>
  <c r="N31" i="1"/>
  <c r="M31" i="1"/>
  <c r="K31" i="1"/>
  <c r="I31" i="1"/>
  <c r="F31" i="1"/>
  <c r="O31" i="1" s="1"/>
  <c r="AC30" i="1"/>
  <c r="AA30" i="1"/>
  <c r="Z30" i="1"/>
  <c r="Y30" i="1"/>
  <c r="W30" i="1"/>
  <c r="T30" i="1"/>
  <c r="S30" i="1"/>
  <c r="Q30" i="1"/>
  <c r="O30" i="1"/>
  <c r="N30" i="1"/>
  <c r="M30" i="1"/>
  <c r="K30" i="1"/>
  <c r="I30" i="1"/>
  <c r="U30" i="1" s="1"/>
  <c r="F30" i="1"/>
  <c r="C30" i="1"/>
  <c r="B30" i="1"/>
  <c r="A30" i="1"/>
  <c r="AC29" i="1"/>
  <c r="Z29" i="1"/>
  <c r="AA29" i="1" s="1"/>
  <c r="W29" i="1"/>
  <c r="T29" i="1"/>
  <c r="U29" i="1" s="1"/>
  <c r="Q29" i="1"/>
  <c r="O29" i="1"/>
  <c r="N29" i="1"/>
  <c r="K29" i="1"/>
  <c r="I29" i="1"/>
  <c r="F29" i="1"/>
  <c r="C29" i="1"/>
  <c r="AC28" i="1"/>
  <c r="AA28" i="1"/>
  <c r="Z28" i="1"/>
  <c r="Y28" i="1"/>
  <c r="W28" i="1"/>
  <c r="T28" i="1"/>
  <c r="U28" i="1" s="1"/>
  <c r="S28" i="1"/>
  <c r="Q28" i="1"/>
  <c r="O28" i="1"/>
  <c r="N28" i="1"/>
  <c r="M28" i="1"/>
  <c r="K28" i="1"/>
  <c r="I28" i="1"/>
  <c r="F28" i="1"/>
  <c r="C28" i="1"/>
  <c r="B28" i="1"/>
  <c r="A28" i="1"/>
  <c r="Z27" i="1"/>
  <c r="Y27" i="1"/>
  <c r="T27" i="1"/>
  <c r="S27" i="1"/>
  <c r="N27" i="1"/>
  <c r="I27" i="1"/>
  <c r="AC27" i="1" s="1"/>
  <c r="F27" i="1"/>
  <c r="C27" i="1"/>
  <c r="Y26" i="1"/>
  <c r="W26" i="1"/>
  <c r="V26" i="1"/>
  <c r="Z26" i="1" s="1"/>
  <c r="AA26" i="1" s="1"/>
  <c r="T26" i="1"/>
  <c r="S26" i="1"/>
  <c r="Q26" i="1"/>
  <c r="N26" i="1"/>
  <c r="O26" i="1" s="1"/>
  <c r="K26" i="1"/>
  <c r="I26" i="1"/>
  <c r="U26" i="1" s="1"/>
  <c r="F26" i="1"/>
  <c r="C26" i="1"/>
  <c r="W25" i="1"/>
  <c r="T25" i="1"/>
  <c r="U25" i="1" s="1"/>
  <c r="Q25" i="1"/>
  <c r="O25" i="1"/>
  <c r="N25" i="1"/>
  <c r="K25" i="1"/>
  <c r="I25" i="1"/>
  <c r="AC25" i="1" s="1"/>
  <c r="F25" i="1"/>
  <c r="C25" i="1"/>
  <c r="B25" i="1"/>
  <c r="A25" i="1"/>
  <c r="AC24" i="1"/>
  <c r="AA24" i="1"/>
  <c r="Z24" i="1"/>
  <c r="W24" i="1"/>
  <c r="T24" i="1"/>
  <c r="U24" i="1" s="1"/>
  <c r="Q24" i="1"/>
  <c r="O24" i="1"/>
  <c r="N24" i="1"/>
  <c r="K24" i="1"/>
  <c r="I24" i="1"/>
  <c r="F24" i="1"/>
  <c r="C24" i="1"/>
  <c r="Y23" i="1"/>
  <c r="T23" i="1"/>
  <c r="S23" i="1"/>
  <c r="Q23" i="1"/>
  <c r="N23" i="1"/>
  <c r="I23" i="1"/>
  <c r="F23" i="1"/>
  <c r="C23" i="1"/>
  <c r="B23" i="1"/>
  <c r="A23" i="1"/>
  <c r="AC22" i="1"/>
  <c r="AA22" i="1"/>
  <c r="Y22" i="1"/>
  <c r="T22" i="1"/>
  <c r="U22" i="1" s="1"/>
  <c r="S22" i="1"/>
  <c r="Q22" i="1"/>
  <c r="O22" i="1"/>
  <c r="N22" i="1"/>
  <c r="M22" i="1"/>
  <c r="K22" i="1"/>
  <c r="I22" i="1"/>
  <c r="F22" i="1"/>
  <c r="C22" i="1"/>
  <c r="AC21" i="1"/>
  <c r="AA21" i="1"/>
  <c r="Z21" i="1"/>
  <c r="Y21" i="1"/>
  <c r="W21" i="1"/>
  <c r="T21" i="1"/>
  <c r="U21" i="1" s="1"/>
  <c r="S21" i="1"/>
  <c r="Q21" i="1"/>
  <c r="O21" i="1"/>
  <c r="N21" i="1"/>
  <c r="M21" i="1"/>
  <c r="K21" i="1"/>
  <c r="I21" i="1"/>
  <c r="F21" i="1"/>
  <c r="C21" i="1"/>
  <c r="B21" i="1"/>
  <c r="A21" i="1"/>
  <c r="AC20" i="1"/>
  <c r="AA20" i="1"/>
  <c r="Z20" i="1"/>
  <c r="Y20" i="1"/>
  <c r="W20" i="1"/>
  <c r="T20" i="1"/>
  <c r="U20" i="1" s="1"/>
  <c r="S20" i="1"/>
  <c r="Q20" i="1"/>
  <c r="O20" i="1"/>
  <c r="N20" i="1"/>
  <c r="M20" i="1"/>
  <c r="K20" i="1"/>
  <c r="I20" i="1"/>
  <c r="F20" i="1"/>
  <c r="C20" i="1"/>
  <c r="B20" i="1"/>
  <c r="A20" i="1"/>
  <c r="Z19" i="1"/>
  <c r="AA19" i="1" s="1"/>
  <c r="Y19" i="1"/>
  <c r="W19" i="1"/>
  <c r="T19" i="1"/>
  <c r="U19" i="1" s="1"/>
  <c r="S19" i="1"/>
  <c r="Q19" i="1"/>
  <c r="N19" i="1"/>
  <c r="O19" i="1" s="1"/>
  <c r="K19" i="1"/>
  <c r="I19" i="1"/>
  <c r="AC19" i="1" s="1"/>
  <c r="F19" i="1"/>
  <c r="C19" i="1"/>
  <c r="AC18" i="1"/>
  <c r="Z18" i="1"/>
  <c r="Y18" i="1"/>
  <c r="W18" i="1"/>
  <c r="T18" i="1"/>
  <c r="U18" i="1" s="1"/>
  <c r="S18" i="1"/>
  <c r="Q18" i="1"/>
  <c r="O18" i="1"/>
  <c r="N18" i="1"/>
  <c r="M18" i="1"/>
  <c r="K18" i="1"/>
  <c r="I18" i="1"/>
  <c r="AA18" i="1" s="1"/>
  <c r="C18" i="1"/>
  <c r="AC17" i="1"/>
  <c r="AA17" i="1"/>
  <c r="Z17" i="1"/>
  <c r="Y17" i="1"/>
  <c r="W17" i="1"/>
  <c r="T17" i="1"/>
  <c r="U17" i="1" s="1"/>
  <c r="S17" i="1"/>
  <c r="Q17" i="1"/>
  <c r="O17" i="1"/>
  <c r="N17" i="1"/>
  <c r="M17" i="1"/>
  <c r="K17" i="1"/>
  <c r="I17" i="1"/>
  <c r="C17" i="1"/>
  <c r="B17" i="1"/>
  <c r="A17" i="1"/>
  <c r="AC16" i="1"/>
  <c r="Z16" i="1"/>
  <c r="Y16" i="1"/>
  <c r="W16" i="1"/>
  <c r="T16" i="1"/>
  <c r="U16" i="1" s="1"/>
  <c r="S16" i="1"/>
  <c r="Q16" i="1"/>
  <c r="N16" i="1"/>
  <c r="M16" i="1"/>
  <c r="K16" i="1"/>
  <c r="I16" i="1"/>
  <c r="AA16" i="1" s="1"/>
  <c r="F16" i="1"/>
  <c r="O16" i="1" s="1"/>
  <c r="C16" i="1"/>
  <c r="B16" i="1"/>
  <c r="A16" i="1"/>
  <c r="Z15" i="1"/>
  <c r="Y15" i="1"/>
  <c r="W15" i="1"/>
  <c r="T15" i="1"/>
  <c r="S15" i="1"/>
  <c r="Q15" i="1"/>
  <c r="O15" i="1"/>
  <c r="N15" i="1"/>
  <c r="M15" i="1"/>
  <c r="K15" i="1"/>
  <c r="I15" i="1"/>
  <c r="AC15" i="1" s="1"/>
  <c r="C15" i="1"/>
  <c r="Z14" i="1"/>
  <c r="AA14" i="1" s="1"/>
  <c r="Y14" i="1"/>
  <c r="W14" i="1"/>
  <c r="T14" i="1"/>
  <c r="U14" i="1" s="1"/>
  <c r="S14" i="1"/>
  <c r="Q14" i="1"/>
  <c r="N14" i="1"/>
  <c r="O14" i="1" s="1"/>
  <c r="M14" i="1"/>
  <c r="I14" i="1"/>
  <c r="AC14" i="1" s="1"/>
  <c r="F14" i="1"/>
  <c r="C14" i="1"/>
  <c r="B14" i="1"/>
  <c r="A14" i="1"/>
  <c r="X13" i="1"/>
  <c r="Y13" i="1" s="1"/>
  <c r="V13" i="1"/>
  <c r="W13" i="1" s="1"/>
  <c r="T13" i="1"/>
  <c r="S13" i="1"/>
  <c r="Q13" i="1"/>
  <c r="N13" i="1"/>
  <c r="O13" i="1" s="1"/>
  <c r="M13" i="1"/>
  <c r="K13" i="1"/>
  <c r="I13" i="1"/>
  <c r="U13" i="1" s="1"/>
  <c r="F13" i="1"/>
  <c r="C13" i="1"/>
  <c r="X12" i="1"/>
  <c r="Z12" i="1" s="1"/>
  <c r="AA12" i="1" s="1"/>
  <c r="W12" i="1"/>
  <c r="V12" i="1"/>
  <c r="T12" i="1"/>
  <c r="S12" i="1"/>
  <c r="Q12" i="1"/>
  <c r="N12" i="1"/>
  <c r="O12" i="1" s="1"/>
  <c r="M12" i="1"/>
  <c r="K12" i="1"/>
  <c r="I12" i="1"/>
  <c r="U12" i="1" s="1"/>
  <c r="F12" i="1"/>
  <c r="C12" i="1"/>
  <c r="AC11" i="1"/>
  <c r="AA11" i="1"/>
  <c r="Y11" i="1"/>
  <c r="W11" i="1"/>
  <c r="T11" i="1"/>
  <c r="T33" i="1" s="1"/>
  <c r="U33" i="1" s="1"/>
  <c r="S11" i="1"/>
  <c r="Q11" i="1"/>
  <c r="N11" i="1"/>
  <c r="O11" i="1" s="1"/>
  <c r="M11" i="1"/>
  <c r="K11" i="1"/>
  <c r="I11" i="1"/>
  <c r="I33" i="1" s="1"/>
  <c r="AC33" i="1" s="1"/>
  <c r="F11" i="1"/>
  <c r="F33" i="1" s="1"/>
  <c r="C11" i="1"/>
  <c r="B11" i="1"/>
  <c r="A11" i="1"/>
  <c r="N5" i="1"/>
  <c r="M5" i="1"/>
  <c r="N4" i="1"/>
  <c r="M4" i="1"/>
  <c r="Y12" i="1" l="1"/>
  <c r="N33" i="1"/>
  <c r="O33" i="1" s="1"/>
  <c r="V33" i="1"/>
  <c r="AC12" i="1"/>
  <c r="Z13" i="1"/>
  <c r="AA13" i="1" s="1"/>
  <c r="W32" i="1"/>
  <c r="AA25" i="1"/>
  <c r="U27" i="1"/>
  <c r="X33" i="1"/>
  <c r="Y33" i="1" s="1"/>
  <c r="U15" i="1"/>
  <c r="AA15" i="1"/>
  <c r="U11" i="1"/>
  <c r="AC13" i="1"/>
  <c r="AC26" i="1"/>
  <c r="AA27" i="1"/>
  <c r="Z33" i="1" l="1"/>
  <c r="AA33" i="1" s="1"/>
  <c r="W33" i="1"/>
</calcChain>
</file>

<file path=xl/sharedStrings.xml><?xml version="1.0" encoding="utf-8"?>
<sst xmlns="http://schemas.openxmlformats.org/spreadsheetml/2006/main" count="83" uniqueCount="56">
  <si>
    <t>TABEL 52</t>
  </si>
  <si>
    <t>ANGKA KESEMBUHAN DAN PENGOBATAN LENGKAP SERTA KEBERHASILAN PENGOBATAN TUBERKULOSIS MENURUT JENIS KELAMIN, KECAMATAN, DAN PUSKESMAS</t>
  </si>
  <si>
    <t>NO</t>
  </si>
  <si>
    <t>KECAMATAN</t>
  </si>
  <si>
    <t>PUSKESMAS</t>
  </si>
  <si>
    <r>
      <t>JUMLAH KASUS TUBERKULOSIS PARU TERKONFIRMASI BAKTERIOLOGIS YANG TERDAFTAR DAN DIOBATI</t>
    </r>
    <r>
      <rPr>
        <vertAlign val="superscript"/>
        <sz val="12"/>
        <rFont val="Arial"/>
        <family val="2"/>
      </rPr>
      <t>*)</t>
    </r>
  </si>
  <si>
    <r>
      <t>JUMLAH SEMUA KASUS TUBERKULOSIS TERDAFTAR DAN DIOBATI</t>
    </r>
    <r>
      <rPr>
        <vertAlign val="superscript"/>
        <sz val="12"/>
        <rFont val="Arial"/>
        <family val="2"/>
      </rPr>
      <t>*)</t>
    </r>
  </si>
  <si>
    <r>
      <t>ANGKA KESEMBUHAN</t>
    </r>
    <r>
      <rPr>
        <i/>
        <sz val="12"/>
        <rFont val="Arial"/>
        <family val="2"/>
      </rPr>
      <t xml:space="preserve"> (CURE RATE)</t>
    </r>
    <r>
      <rPr>
        <sz val="12"/>
        <rFont val="Arial"/>
        <family val="2"/>
      </rPr>
      <t xml:space="preserve"> TUBERKULOSIS PARU TERKONFIRMASI BAKTERIOLOGIS</t>
    </r>
  </si>
  <si>
    <r>
      <t xml:space="preserve">ANGKA PENGOBATAN LENGKAP 
</t>
    </r>
    <r>
      <rPr>
        <i/>
        <sz val="12"/>
        <rFont val="Arial"/>
        <family val="2"/>
      </rPr>
      <t>(COMPLETE RATE) SEMUA KASUS TUBERKULOSIS</t>
    </r>
  </si>
  <si>
    <r>
      <t xml:space="preserve">ANGKA KEBERHASILAN PENGOBATAN </t>
    </r>
    <r>
      <rPr>
        <i/>
        <sz val="12"/>
        <rFont val="Arial"/>
        <family val="2"/>
      </rPr>
      <t xml:space="preserve">(SUCCESS RATE/SR) </t>
    </r>
    <r>
      <rPr>
        <sz val="12"/>
        <rFont val="Arial"/>
        <family val="2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</si>
  <si>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</si>
  <si>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</si>
  <si>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</si>
  <si>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</si>
  <si>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</si>
  <si>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</si>
  <si>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</si>
  <si>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</si>
  <si>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</si>
  <si>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</si>
  <si>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</si>
  <si>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</si>
  <si>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</si>
  <si>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</si>
  <si>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</si>
  <si>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</si>
  <si>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</si>
  <si>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</si>
  <si>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</si>
  <si>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</si>
  <si>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</si>
  <si>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</si>
  <si>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</si>
  <si>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</si>
  <si>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</si>
  <si>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</si>
  <si>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</si>
  <si>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</si>
  <si>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</si>
  <si>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</si>
  <si>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</si>
  <si>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</si>
  <si>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</si>
  <si>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</si>
  <si>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</si>
  <si>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</si>
  <si>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</si>
  <si>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</si>
  <si>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RSUD H.A.SULTHAN DG RADJA</t>
  </si>
  <si>
    <t>LAPAS</t>
  </si>
  <si>
    <t>JUMLAH (KAB/KOTA)</t>
  </si>
  <si>
    <t>Sumber: Bidang Upaya Kesehatan Masyarakat</t>
  </si>
  <si>
    <r>
      <t xml:space="preserve">Keterangan: </t>
    </r>
    <r>
      <rPr>
        <vertAlign val="superscript"/>
        <sz val="12"/>
        <rFont val="Arial"/>
        <family val="2"/>
      </rPr>
      <t/>
    </r>
  </si>
  <si>
    <t>*) Kasus Tuberkulosis terdaftar dan diobati berdasarkan kohort yang sama dari kasus yang dinilai kesembuhan dan pengobatan lengkap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</si>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</sst>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"/>
    <numFmt numFmtId="166" formatCode="#,##0.0_);\(#,##0.0\)"/>
  </numFmts>
  <fonts count="8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37" fontId="1" fillId="2" borderId="16" xfId="1" applyNumberFormat="1" applyFont="1" applyFill="1" applyBorder="1" applyAlignment="1">
      <alignment vertical="center"/>
    </xf>
    <xf numFmtId="165" fontId="1" fillId="2" borderId="16" xfId="1" applyNumberFormat="1" applyFont="1" applyFill="1" applyBorder="1" applyAlignment="1">
      <alignment vertical="center"/>
    </xf>
    <xf numFmtId="165" fontId="1" fillId="2" borderId="15" xfId="1" applyNumberFormat="1" applyFont="1" applyFill="1" applyBorder="1" applyAlignment="1">
      <alignment vertical="center"/>
    </xf>
    <xf numFmtId="1" fontId="1" fillId="2" borderId="16" xfId="1" applyNumberFormat="1" applyFont="1" applyFill="1" applyBorder="1" applyAlignment="1">
      <alignment vertical="center"/>
    </xf>
    <xf numFmtId="37" fontId="1" fillId="2" borderId="16" xfId="1" applyNumberFormat="1" applyFont="1" applyFill="1" applyBorder="1" applyAlignment="1">
      <alignment horizontal="right" vertical="center"/>
    </xf>
    <xf numFmtId="165" fontId="1" fillId="2" borderId="17" xfId="1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37" fontId="1" fillId="2" borderId="19" xfId="1" applyNumberFormat="1" applyFont="1" applyFill="1" applyBorder="1" applyAlignment="1">
      <alignment vertical="center"/>
    </xf>
    <xf numFmtId="165" fontId="1" fillId="2" borderId="19" xfId="1" applyNumberFormat="1" applyFont="1" applyFill="1" applyBorder="1" applyAlignment="1">
      <alignment vertical="center"/>
    </xf>
    <xf numFmtId="165" fontId="1" fillId="2" borderId="18" xfId="1" applyNumberFormat="1" applyFont="1" applyFill="1" applyBorder="1" applyAlignment="1">
      <alignment vertical="center"/>
    </xf>
    <xf numFmtId="1" fontId="1" fillId="2" borderId="19" xfId="1" applyNumberFormat="1" applyFont="1" applyFill="1" applyBorder="1" applyAlignment="1">
      <alignment vertical="center"/>
    </xf>
    <xf numFmtId="37" fontId="1" fillId="2" borderId="19" xfId="1" applyNumberFormat="1" applyFont="1" applyFill="1" applyBorder="1" applyAlignment="1">
      <alignment horizontal="right" vertical="center"/>
    </xf>
    <xf numFmtId="165" fontId="1" fillId="2" borderId="20" xfId="1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37" fontId="1" fillId="2" borderId="23" xfId="1" applyNumberFormat="1" applyFont="1" applyFill="1" applyBorder="1" applyAlignment="1">
      <alignment vertical="center"/>
    </xf>
    <xf numFmtId="165" fontId="1" fillId="2" borderId="23" xfId="1" applyNumberFormat="1" applyFont="1" applyFill="1" applyBorder="1" applyAlignment="1">
      <alignment vertical="center"/>
    </xf>
    <xf numFmtId="165" fontId="1" fillId="2" borderId="21" xfId="1" applyNumberFormat="1" applyFont="1" applyFill="1" applyBorder="1" applyAlignment="1">
      <alignment vertical="center"/>
    </xf>
    <xf numFmtId="1" fontId="1" fillId="2" borderId="23" xfId="1" applyNumberFormat="1" applyFont="1" applyFill="1" applyBorder="1" applyAlignment="1">
      <alignment vertical="center"/>
    </xf>
    <xf numFmtId="37" fontId="1" fillId="2" borderId="23" xfId="1" applyNumberFormat="1" applyFont="1" applyFill="1" applyBorder="1" applyAlignment="1">
      <alignment horizontal="right" vertical="center"/>
    </xf>
    <xf numFmtId="165" fontId="1" fillId="2" borderId="22" xfId="1" applyNumberFormat="1" applyFont="1" applyFill="1" applyBorder="1" applyAlignment="1">
      <alignment horizontal="right" vertical="center"/>
    </xf>
    <xf numFmtId="37" fontId="1" fillId="0" borderId="23" xfId="1" applyNumberFormat="1" applyFont="1" applyFill="1" applyBorder="1" applyAlignment="1">
      <alignment vertical="center"/>
    </xf>
    <xf numFmtId="37" fontId="1" fillId="3" borderId="23" xfId="1" applyNumberFormat="1" applyFont="1" applyFill="1" applyBorder="1" applyAlignment="1">
      <alignment vertical="center"/>
    </xf>
    <xf numFmtId="165" fontId="1" fillId="0" borderId="23" xfId="1" applyNumberFormat="1" applyFont="1" applyFill="1" applyBorder="1" applyAlignment="1">
      <alignment vertical="center"/>
    </xf>
    <xf numFmtId="165" fontId="1" fillId="0" borderId="21" xfId="1" applyNumberFormat="1" applyFont="1" applyFill="1" applyBorder="1" applyAlignment="1">
      <alignment vertical="center"/>
    </xf>
    <xf numFmtId="1" fontId="1" fillId="0" borderId="23" xfId="1" applyNumberFormat="1" applyFont="1" applyFill="1" applyBorder="1" applyAlignment="1">
      <alignment vertical="center"/>
    </xf>
    <xf numFmtId="37" fontId="1" fillId="0" borderId="23" xfId="1" applyNumberFormat="1" applyFont="1" applyFill="1" applyBorder="1" applyAlignment="1">
      <alignment horizontal="right" vertical="center"/>
    </xf>
    <xf numFmtId="165" fontId="1" fillId="0" borderId="22" xfId="1" applyNumberFormat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37" fontId="7" fillId="2" borderId="26" xfId="1" applyNumberFormat="1" applyFont="1" applyFill="1" applyBorder="1" applyAlignment="1">
      <alignment horizontal="center" vertical="center"/>
    </xf>
    <xf numFmtId="165" fontId="7" fillId="2" borderId="26" xfId="1" applyNumberFormat="1" applyFont="1" applyFill="1" applyBorder="1" applyAlignment="1">
      <alignment horizontal="center" vertical="center"/>
    </xf>
    <xf numFmtId="165" fontId="7" fillId="2" borderId="25" xfId="1" applyNumberFormat="1" applyFont="1" applyFill="1" applyBorder="1" applyAlignment="1">
      <alignment horizontal="center" vertical="center"/>
    </xf>
    <xf numFmtId="3" fontId="7" fillId="2" borderId="26" xfId="1" applyNumberFormat="1" applyFont="1" applyFill="1" applyBorder="1" applyAlignment="1">
      <alignment horizontal="center" vertical="center"/>
    </xf>
    <xf numFmtId="165" fontId="7" fillId="2" borderId="27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</cellXfs>
  <cellStyles count="2">
    <cellStyle name="Comma [0] 2 2" xfId="1" xr:uid="{739D0404-F6AA-4E73-B0E2-3436C432E496}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000%20LAMPIRAN%20PROFIL%20DINAS%20KESEHATAN\LAMPIRAN%20%20PROFIL%20Kes%20Th%202022%20(Final).xls" TargetMode="External"/><Relationship Id="rId1" Type="http://schemas.openxmlformats.org/officeDocument/2006/relationships/externalLinkPath" Target="/2024%20SATU%20DATA%20INDONESIA/SDI%20DINKES%202024/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C17F7F-B6D2-4057-AD7C-2F7AA2E3AFA0}" name="Table118" displayName="Table118" ref="A10:AC33" totalsRowShown="0" headerRowDxfId="32" dataDxfId="31" headerRowBorderDxfId="29" tableBorderDxfId="30" dataCellStyle="Comma [0] 2 2">
  <autoFilter ref="A10:AC33" xr:uid="{CCB1F8BF-9C4B-4FB3-B35F-86D5DA74F633}"/>
  <tableColumns count="29">
    <tableColumn id="1" xr3:uid="{7EB3C870-CE04-4029-B428-24D2FD212499}" name="1" dataDxfId="28"/>
    <tableColumn id="2" xr3:uid="{1CCAF69F-7BF1-40BB-B8CC-301CDA7F16E6}" name="2" dataDxfId="27"/>
    <tableColumn id="3" xr3:uid="{621DB1E4-39DF-42EB-8985-08F3CA14F405}" name="3" dataDxfId="26"/>
    <tableColumn id="4" xr3:uid="{3569C6B8-0BBA-4C81-9120-13C6F1524C6B}" name="4" dataDxfId="25" dataCellStyle="Comma [0] 2 2"/>
    <tableColumn id="5" xr3:uid="{09C23694-047D-4BAC-BE14-4E3C98A41D88}" name="5" dataDxfId="24" dataCellStyle="Comma [0] 2 2"/>
    <tableColumn id="6" xr3:uid="{C1D1D425-313A-463A-AC3B-099224B1A624}" name="6" dataDxfId="23" dataCellStyle="Comma [0] 2 2"/>
    <tableColumn id="7" xr3:uid="{2203C310-9BE1-4165-8272-F3BF6786E91B}" name="7" dataDxfId="22" dataCellStyle="Comma [0] 2 2"/>
    <tableColumn id="8" xr3:uid="{F6ECECFF-C3E1-4383-A743-EF2976AC1A1B}" name="8" dataDxfId="21" dataCellStyle="Comma [0] 2 2"/>
    <tableColumn id="9" xr3:uid="{AD350BB8-B601-498A-BDD1-E04942285CB8}" name="9" dataDxfId="20" dataCellStyle="Comma [0] 2 2"/>
    <tableColumn id="10" xr3:uid="{848ED58D-1BC9-497A-84FA-95B7CE7C5F80}" name="10" dataDxfId="19" dataCellStyle="Comma [0] 2 2"/>
    <tableColumn id="11" xr3:uid="{0B5750EE-7CF6-477A-BEAA-83CBD303A1A3}" name="11" dataDxfId="18" dataCellStyle="Comma [0] 2 2">
      <calculatedColumnFormula>+J11/D11*100</calculatedColumnFormula>
    </tableColumn>
    <tableColumn id="12" xr3:uid="{8597E337-723F-48C2-ACB8-31838B35B5EB}" name="12" dataDxfId="17" dataCellStyle="Comma [0] 2 2"/>
    <tableColumn id="13" xr3:uid="{5B223016-F2F8-42F6-9284-4FA409E0820E}" name="13" dataDxfId="16" dataCellStyle="Comma [0] 2 2"/>
    <tableColumn id="14" xr3:uid="{CB588B09-CD61-4CF3-8EFD-19823C6126DC}" name="14" dataDxfId="15" dataCellStyle="Comma [0] 2 2"/>
    <tableColumn id="15" xr3:uid="{B6BD7F50-D296-436E-BA7D-560ED5AB074C}" name="15" dataDxfId="14" dataCellStyle="Comma [0] 2 2">
      <calculatedColumnFormula>N11/F11*100</calculatedColumnFormula>
    </tableColumn>
    <tableColumn id="16" xr3:uid="{1FBDF363-B17B-4CE6-B1D3-CF3607B319ED}" name="16" dataDxfId="13" dataCellStyle="Comma [0] 2 2"/>
    <tableColumn id="17" xr3:uid="{9854F90D-2A56-4848-93FB-559A884126FC}" name="17" dataDxfId="12" dataCellStyle="Comma [0] 2 2">
      <calculatedColumnFormula>P11/G11*100</calculatedColumnFormula>
    </tableColumn>
    <tableColumn id="18" xr3:uid="{866815A3-DAEB-48F1-80BA-A140F81806BA}" name="18" dataDxfId="11" dataCellStyle="Comma [0] 2 2"/>
    <tableColumn id="19" xr3:uid="{E8E1B059-B41D-41DE-91EF-7FE3174D4243}" name="19" dataDxfId="10" dataCellStyle="Comma [0] 2 2"/>
    <tableColumn id="20" xr3:uid="{03B4FE00-6BE0-4943-81A4-260F153BBBF5}" name="20" dataDxfId="9" dataCellStyle="Comma [0] 2 2"/>
    <tableColumn id="21" xr3:uid="{A1780315-D69A-450F-A4B8-82A19FC94362}" name="21" dataDxfId="8" dataCellStyle="Comma [0] 2 2">
      <calculatedColumnFormula>T11/I11*100</calculatedColumnFormula>
    </tableColumn>
    <tableColumn id="22" xr3:uid="{4CD7C489-49AF-4782-AA74-5A4807BC882C}" name="22" dataDxfId="7" dataCellStyle="Comma [0] 2 2"/>
    <tableColumn id="23" xr3:uid="{ECB93554-B2E7-4BCD-B7FF-E9F3DF378B95}" name="23" dataDxfId="6" dataCellStyle="Comma [0] 2 2">
      <calculatedColumnFormula>V11/G11*100</calculatedColumnFormula>
    </tableColumn>
    <tableColumn id="24" xr3:uid="{70F923AA-25D6-4138-92FA-94DB18B6B880}" name="24" dataDxfId="5" dataCellStyle="Comma [0] 2 2"/>
    <tableColumn id="25" xr3:uid="{63CE9CBD-0399-46B7-BAA2-6BF1A66242FC}" name="25" dataDxfId="4" dataCellStyle="Comma [0] 2 2"/>
    <tableColumn id="26" xr3:uid="{816EDF9F-AF20-45A3-A637-6FDD6CE4023B}" name="26" dataDxfId="3" dataCellStyle="Comma [0] 2 2">
      <calculatedColumnFormula>V11+X11</calculatedColumnFormula>
    </tableColumn>
    <tableColumn id="27" xr3:uid="{2E257861-7F2D-4957-A1D8-EB8A48C33820}" name="27" dataDxfId="2" dataCellStyle="Comma [0] 2 2">
      <calculatedColumnFormula>Z11/I11*100</calculatedColumnFormula>
    </tableColumn>
    <tableColumn id="28" xr3:uid="{F7FED4BB-8462-4BA3-AE0D-A3E913694C0F}" name="28" dataDxfId="1" dataCellStyle="Comma [0] 2 2"/>
    <tableColumn id="29" xr3:uid="{3E8B39D4-FA58-40A9-9FA0-C7DAB8A4DC8C}" name="29" dataDxfId="0" dataCellStyle="Comma [0] 2 2">
      <calculatedColumnFormula>AB11/I11*100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FE9A-8A10-4DE3-8F3E-1859F45B1B09}">
  <sheetPr codeName="Sheet79">
    <tabColor rgb="FF00B050"/>
    <pageSetUpPr fitToPage="1"/>
  </sheetPr>
  <dimension ref="A1:AC39"/>
  <sheetViews>
    <sheetView tabSelected="1" zoomScale="60" zoomScaleNormal="60" workbookViewId="0">
      <selection activeCell="Y4" sqref="Y4"/>
    </sheetView>
  </sheetViews>
  <sheetFormatPr defaultColWidth="8.6640625" defaultRowHeight="15" x14ac:dyDescent="0.25"/>
  <cols>
    <col min="1" max="1" width="5.6640625" style="2" customWidth="1"/>
    <col min="2" max="2" width="21.6640625" style="2" customWidth="1"/>
    <col min="3" max="3" width="25" style="2" customWidth="1"/>
    <col min="4" max="20" width="9.6640625" style="2" customWidth="1"/>
    <col min="21" max="21" width="9.5546875" style="2" customWidth="1"/>
    <col min="22" max="29" width="9.6640625" style="2" customWidth="1"/>
    <col min="30" max="252" width="9.109375" style="2" customWidth="1"/>
    <col min="253" max="253" width="5.6640625" style="2" customWidth="1"/>
    <col min="254" max="255" width="21.6640625" style="2" customWidth="1"/>
    <col min="256" max="256" width="8.6640625" style="2"/>
    <col min="257" max="257" width="5.6640625" style="2" customWidth="1"/>
    <col min="258" max="258" width="21.6640625" style="2" customWidth="1"/>
    <col min="259" max="259" width="25" style="2" customWidth="1"/>
    <col min="260" max="276" width="9.6640625" style="2" customWidth="1"/>
    <col min="277" max="277" width="9.5546875" style="2" customWidth="1"/>
    <col min="278" max="285" width="9.6640625" style="2" customWidth="1"/>
    <col min="286" max="508" width="9.109375" style="2" customWidth="1"/>
    <col min="509" max="509" width="5.6640625" style="2" customWidth="1"/>
    <col min="510" max="511" width="21.6640625" style="2" customWidth="1"/>
    <col min="512" max="512" width="8.6640625" style="2"/>
    <col min="513" max="513" width="5.6640625" style="2" customWidth="1"/>
    <col min="514" max="514" width="21.6640625" style="2" customWidth="1"/>
    <col min="515" max="515" width="25" style="2" customWidth="1"/>
    <col min="516" max="532" width="9.6640625" style="2" customWidth="1"/>
    <col min="533" max="533" width="9.5546875" style="2" customWidth="1"/>
    <col min="534" max="541" width="9.6640625" style="2" customWidth="1"/>
    <col min="542" max="764" width="9.109375" style="2" customWidth="1"/>
    <col min="765" max="765" width="5.6640625" style="2" customWidth="1"/>
    <col min="766" max="767" width="21.6640625" style="2" customWidth="1"/>
    <col min="768" max="768" width="8.6640625" style="2"/>
    <col min="769" max="769" width="5.6640625" style="2" customWidth="1"/>
    <col min="770" max="770" width="21.6640625" style="2" customWidth="1"/>
    <col min="771" max="771" width="25" style="2" customWidth="1"/>
    <col min="772" max="788" width="9.6640625" style="2" customWidth="1"/>
    <col min="789" max="789" width="9.5546875" style="2" customWidth="1"/>
    <col min="790" max="797" width="9.6640625" style="2" customWidth="1"/>
    <col min="798" max="1020" width="9.109375" style="2" customWidth="1"/>
    <col min="1021" max="1021" width="5.6640625" style="2" customWidth="1"/>
    <col min="1022" max="1023" width="21.6640625" style="2" customWidth="1"/>
    <col min="1024" max="1024" width="8.6640625" style="2"/>
    <col min="1025" max="1025" width="5.6640625" style="2" customWidth="1"/>
    <col min="1026" max="1026" width="21.6640625" style="2" customWidth="1"/>
    <col min="1027" max="1027" width="25" style="2" customWidth="1"/>
    <col min="1028" max="1044" width="9.6640625" style="2" customWidth="1"/>
    <col min="1045" max="1045" width="9.5546875" style="2" customWidth="1"/>
    <col min="1046" max="1053" width="9.6640625" style="2" customWidth="1"/>
    <col min="1054" max="1276" width="9.109375" style="2" customWidth="1"/>
    <col min="1277" max="1277" width="5.6640625" style="2" customWidth="1"/>
    <col min="1278" max="1279" width="21.6640625" style="2" customWidth="1"/>
    <col min="1280" max="1280" width="8.6640625" style="2"/>
    <col min="1281" max="1281" width="5.6640625" style="2" customWidth="1"/>
    <col min="1282" max="1282" width="21.6640625" style="2" customWidth="1"/>
    <col min="1283" max="1283" width="25" style="2" customWidth="1"/>
    <col min="1284" max="1300" width="9.6640625" style="2" customWidth="1"/>
    <col min="1301" max="1301" width="9.5546875" style="2" customWidth="1"/>
    <col min="1302" max="1309" width="9.6640625" style="2" customWidth="1"/>
    <col min="1310" max="1532" width="9.109375" style="2" customWidth="1"/>
    <col min="1533" max="1533" width="5.6640625" style="2" customWidth="1"/>
    <col min="1534" max="1535" width="21.6640625" style="2" customWidth="1"/>
    <col min="1536" max="1536" width="8.6640625" style="2"/>
    <col min="1537" max="1537" width="5.6640625" style="2" customWidth="1"/>
    <col min="1538" max="1538" width="21.6640625" style="2" customWidth="1"/>
    <col min="1539" max="1539" width="25" style="2" customWidth="1"/>
    <col min="1540" max="1556" width="9.6640625" style="2" customWidth="1"/>
    <col min="1557" max="1557" width="9.5546875" style="2" customWidth="1"/>
    <col min="1558" max="1565" width="9.6640625" style="2" customWidth="1"/>
    <col min="1566" max="1788" width="9.109375" style="2" customWidth="1"/>
    <col min="1789" max="1789" width="5.6640625" style="2" customWidth="1"/>
    <col min="1790" max="1791" width="21.6640625" style="2" customWidth="1"/>
    <col min="1792" max="1792" width="8.6640625" style="2"/>
    <col min="1793" max="1793" width="5.6640625" style="2" customWidth="1"/>
    <col min="1794" max="1794" width="21.6640625" style="2" customWidth="1"/>
    <col min="1795" max="1795" width="25" style="2" customWidth="1"/>
    <col min="1796" max="1812" width="9.6640625" style="2" customWidth="1"/>
    <col min="1813" max="1813" width="9.5546875" style="2" customWidth="1"/>
    <col min="1814" max="1821" width="9.6640625" style="2" customWidth="1"/>
    <col min="1822" max="2044" width="9.109375" style="2" customWidth="1"/>
    <col min="2045" max="2045" width="5.6640625" style="2" customWidth="1"/>
    <col min="2046" max="2047" width="21.6640625" style="2" customWidth="1"/>
    <col min="2048" max="2048" width="8.6640625" style="2"/>
    <col min="2049" max="2049" width="5.6640625" style="2" customWidth="1"/>
    <col min="2050" max="2050" width="21.6640625" style="2" customWidth="1"/>
    <col min="2051" max="2051" width="25" style="2" customWidth="1"/>
    <col min="2052" max="2068" width="9.6640625" style="2" customWidth="1"/>
    <col min="2069" max="2069" width="9.5546875" style="2" customWidth="1"/>
    <col min="2070" max="2077" width="9.6640625" style="2" customWidth="1"/>
    <col min="2078" max="2300" width="9.109375" style="2" customWidth="1"/>
    <col min="2301" max="2301" width="5.6640625" style="2" customWidth="1"/>
    <col min="2302" max="2303" width="21.6640625" style="2" customWidth="1"/>
    <col min="2304" max="2304" width="8.6640625" style="2"/>
    <col min="2305" max="2305" width="5.6640625" style="2" customWidth="1"/>
    <col min="2306" max="2306" width="21.6640625" style="2" customWidth="1"/>
    <col min="2307" max="2307" width="25" style="2" customWidth="1"/>
    <col min="2308" max="2324" width="9.6640625" style="2" customWidth="1"/>
    <col min="2325" max="2325" width="9.5546875" style="2" customWidth="1"/>
    <col min="2326" max="2333" width="9.6640625" style="2" customWidth="1"/>
    <col min="2334" max="2556" width="9.109375" style="2" customWidth="1"/>
    <col min="2557" max="2557" width="5.6640625" style="2" customWidth="1"/>
    <col min="2558" max="2559" width="21.6640625" style="2" customWidth="1"/>
    <col min="2560" max="2560" width="8.6640625" style="2"/>
    <col min="2561" max="2561" width="5.6640625" style="2" customWidth="1"/>
    <col min="2562" max="2562" width="21.6640625" style="2" customWidth="1"/>
    <col min="2563" max="2563" width="25" style="2" customWidth="1"/>
    <col min="2564" max="2580" width="9.6640625" style="2" customWidth="1"/>
    <col min="2581" max="2581" width="9.5546875" style="2" customWidth="1"/>
    <col min="2582" max="2589" width="9.6640625" style="2" customWidth="1"/>
    <col min="2590" max="2812" width="9.109375" style="2" customWidth="1"/>
    <col min="2813" max="2813" width="5.6640625" style="2" customWidth="1"/>
    <col min="2814" max="2815" width="21.6640625" style="2" customWidth="1"/>
    <col min="2816" max="2816" width="8.6640625" style="2"/>
    <col min="2817" max="2817" width="5.6640625" style="2" customWidth="1"/>
    <col min="2818" max="2818" width="21.6640625" style="2" customWidth="1"/>
    <col min="2819" max="2819" width="25" style="2" customWidth="1"/>
    <col min="2820" max="2836" width="9.6640625" style="2" customWidth="1"/>
    <col min="2837" max="2837" width="9.5546875" style="2" customWidth="1"/>
    <col min="2838" max="2845" width="9.6640625" style="2" customWidth="1"/>
    <col min="2846" max="3068" width="9.109375" style="2" customWidth="1"/>
    <col min="3069" max="3069" width="5.6640625" style="2" customWidth="1"/>
    <col min="3070" max="3071" width="21.6640625" style="2" customWidth="1"/>
    <col min="3072" max="3072" width="8.6640625" style="2"/>
    <col min="3073" max="3073" width="5.6640625" style="2" customWidth="1"/>
    <col min="3074" max="3074" width="21.6640625" style="2" customWidth="1"/>
    <col min="3075" max="3075" width="25" style="2" customWidth="1"/>
    <col min="3076" max="3092" width="9.6640625" style="2" customWidth="1"/>
    <col min="3093" max="3093" width="9.5546875" style="2" customWidth="1"/>
    <col min="3094" max="3101" width="9.6640625" style="2" customWidth="1"/>
    <col min="3102" max="3324" width="9.109375" style="2" customWidth="1"/>
    <col min="3325" max="3325" width="5.6640625" style="2" customWidth="1"/>
    <col min="3326" max="3327" width="21.6640625" style="2" customWidth="1"/>
    <col min="3328" max="3328" width="8.6640625" style="2"/>
    <col min="3329" max="3329" width="5.6640625" style="2" customWidth="1"/>
    <col min="3330" max="3330" width="21.6640625" style="2" customWidth="1"/>
    <col min="3331" max="3331" width="25" style="2" customWidth="1"/>
    <col min="3332" max="3348" width="9.6640625" style="2" customWidth="1"/>
    <col min="3349" max="3349" width="9.5546875" style="2" customWidth="1"/>
    <col min="3350" max="3357" width="9.6640625" style="2" customWidth="1"/>
    <col min="3358" max="3580" width="9.109375" style="2" customWidth="1"/>
    <col min="3581" max="3581" width="5.6640625" style="2" customWidth="1"/>
    <col min="3582" max="3583" width="21.6640625" style="2" customWidth="1"/>
    <col min="3584" max="3584" width="8.6640625" style="2"/>
    <col min="3585" max="3585" width="5.6640625" style="2" customWidth="1"/>
    <col min="3586" max="3586" width="21.6640625" style="2" customWidth="1"/>
    <col min="3587" max="3587" width="25" style="2" customWidth="1"/>
    <col min="3588" max="3604" width="9.6640625" style="2" customWidth="1"/>
    <col min="3605" max="3605" width="9.5546875" style="2" customWidth="1"/>
    <col min="3606" max="3613" width="9.6640625" style="2" customWidth="1"/>
    <col min="3614" max="3836" width="9.109375" style="2" customWidth="1"/>
    <col min="3837" max="3837" width="5.6640625" style="2" customWidth="1"/>
    <col min="3838" max="3839" width="21.6640625" style="2" customWidth="1"/>
    <col min="3840" max="3840" width="8.6640625" style="2"/>
    <col min="3841" max="3841" width="5.6640625" style="2" customWidth="1"/>
    <col min="3842" max="3842" width="21.6640625" style="2" customWidth="1"/>
    <col min="3843" max="3843" width="25" style="2" customWidth="1"/>
    <col min="3844" max="3860" width="9.6640625" style="2" customWidth="1"/>
    <col min="3861" max="3861" width="9.5546875" style="2" customWidth="1"/>
    <col min="3862" max="3869" width="9.6640625" style="2" customWidth="1"/>
    <col min="3870" max="4092" width="9.109375" style="2" customWidth="1"/>
    <col min="4093" max="4093" width="5.6640625" style="2" customWidth="1"/>
    <col min="4094" max="4095" width="21.6640625" style="2" customWidth="1"/>
    <col min="4096" max="4096" width="8.6640625" style="2"/>
    <col min="4097" max="4097" width="5.6640625" style="2" customWidth="1"/>
    <col min="4098" max="4098" width="21.6640625" style="2" customWidth="1"/>
    <col min="4099" max="4099" width="25" style="2" customWidth="1"/>
    <col min="4100" max="4116" width="9.6640625" style="2" customWidth="1"/>
    <col min="4117" max="4117" width="9.5546875" style="2" customWidth="1"/>
    <col min="4118" max="4125" width="9.6640625" style="2" customWidth="1"/>
    <col min="4126" max="4348" width="9.109375" style="2" customWidth="1"/>
    <col min="4349" max="4349" width="5.6640625" style="2" customWidth="1"/>
    <col min="4350" max="4351" width="21.6640625" style="2" customWidth="1"/>
    <col min="4352" max="4352" width="8.6640625" style="2"/>
    <col min="4353" max="4353" width="5.6640625" style="2" customWidth="1"/>
    <col min="4354" max="4354" width="21.6640625" style="2" customWidth="1"/>
    <col min="4355" max="4355" width="25" style="2" customWidth="1"/>
    <col min="4356" max="4372" width="9.6640625" style="2" customWidth="1"/>
    <col min="4373" max="4373" width="9.5546875" style="2" customWidth="1"/>
    <col min="4374" max="4381" width="9.6640625" style="2" customWidth="1"/>
    <col min="4382" max="4604" width="9.109375" style="2" customWidth="1"/>
    <col min="4605" max="4605" width="5.6640625" style="2" customWidth="1"/>
    <col min="4606" max="4607" width="21.6640625" style="2" customWidth="1"/>
    <col min="4608" max="4608" width="8.6640625" style="2"/>
    <col min="4609" max="4609" width="5.6640625" style="2" customWidth="1"/>
    <col min="4610" max="4610" width="21.6640625" style="2" customWidth="1"/>
    <col min="4611" max="4611" width="25" style="2" customWidth="1"/>
    <col min="4612" max="4628" width="9.6640625" style="2" customWidth="1"/>
    <col min="4629" max="4629" width="9.5546875" style="2" customWidth="1"/>
    <col min="4630" max="4637" width="9.6640625" style="2" customWidth="1"/>
    <col min="4638" max="4860" width="9.109375" style="2" customWidth="1"/>
    <col min="4861" max="4861" width="5.6640625" style="2" customWidth="1"/>
    <col min="4862" max="4863" width="21.6640625" style="2" customWidth="1"/>
    <col min="4864" max="4864" width="8.6640625" style="2"/>
    <col min="4865" max="4865" width="5.6640625" style="2" customWidth="1"/>
    <col min="4866" max="4866" width="21.6640625" style="2" customWidth="1"/>
    <col min="4867" max="4867" width="25" style="2" customWidth="1"/>
    <col min="4868" max="4884" width="9.6640625" style="2" customWidth="1"/>
    <col min="4885" max="4885" width="9.5546875" style="2" customWidth="1"/>
    <col min="4886" max="4893" width="9.6640625" style="2" customWidth="1"/>
    <col min="4894" max="5116" width="9.109375" style="2" customWidth="1"/>
    <col min="5117" max="5117" width="5.6640625" style="2" customWidth="1"/>
    <col min="5118" max="5119" width="21.6640625" style="2" customWidth="1"/>
    <col min="5120" max="5120" width="8.6640625" style="2"/>
    <col min="5121" max="5121" width="5.6640625" style="2" customWidth="1"/>
    <col min="5122" max="5122" width="21.6640625" style="2" customWidth="1"/>
    <col min="5123" max="5123" width="25" style="2" customWidth="1"/>
    <col min="5124" max="5140" width="9.6640625" style="2" customWidth="1"/>
    <col min="5141" max="5141" width="9.5546875" style="2" customWidth="1"/>
    <col min="5142" max="5149" width="9.6640625" style="2" customWidth="1"/>
    <col min="5150" max="5372" width="9.109375" style="2" customWidth="1"/>
    <col min="5373" max="5373" width="5.6640625" style="2" customWidth="1"/>
    <col min="5374" max="5375" width="21.6640625" style="2" customWidth="1"/>
    <col min="5376" max="5376" width="8.6640625" style="2"/>
    <col min="5377" max="5377" width="5.6640625" style="2" customWidth="1"/>
    <col min="5378" max="5378" width="21.6640625" style="2" customWidth="1"/>
    <col min="5379" max="5379" width="25" style="2" customWidth="1"/>
    <col min="5380" max="5396" width="9.6640625" style="2" customWidth="1"/>
    <col min="5397" max="5397" width="9.5546875" style="2" customWidth="1"/>
    <col min="5398" max="5405" width="9.6640625" style="2" customWidth="1"/>
    <col min="5406" max="5628" width="9.109375" style="2" customWidth="1"/>
    <col min="5629" max="5629" width="5.6640625" style="2" customWidth="1"/>
    <col min="5630" max="5631" width="21.6640625" style="2" customWidth="1"/>
    <col min="5632" max="5632" width="8.6640625" style="2"/>
    <col min="5633" max="5633" width="5.6640625" style="2" customWidth="1"/>
    <col min="5634" max="5634" width="21.6640625" style="2" customWidth="1"/>
    <col min="5635" max="5635" width="25" style="2" customWidth="1"/>
    <col min="5636" max="5652" width="9.6640625" style="2" customWidth="1"/>
    <col min="5653" max="5653" width="9.5546875" style="2" customWidth="1"/>
    <col min="5654" max="5661" width="9.6640625" style="2" customWidth="1"/>
    <col min="5662" max="5884" width="9.109375" style="2" customWidth="1"/>
    <col min="5885" max="5885" width="5.6640625" style="2" customWidth="1"/>
    <col min="5886" max="5887" width="21.6640625" style="2" customWidth="1"/>
    <col min="5888" max="5888" width="8.6640625" style="2"/>
    <col min="5889" max="5889" width="5.6640625" style="2" customWidth="1"/>
    <col min="5890" max="5890" width="21.6640625" style="2" customWidth="1"/>
    <col min="5891" max="5891" width="25" style="2" customWidth="1"/>
    <col min="5892" max="5908" width="9.6640625" style="2" customWidth="1"/>
    <col min="5909" max="5909" width="9.5546875" style="2" customWidth="1"/>
    <col min="5910" max="5917" width="9.6640625" style="2" customWidth="1"/>
    <col min="5918" max="6140" width="9.109375" style="2" customWidth="1"/>
    <col min="6141" max="6141" width="5.6640625" style="2" customWidth="1"/>
    <col min="6142" max="6143" width="21.6640625" style="2" customWidth="1"/>
    <col min="6144" max="6144" width="8.6640625" style="2"/>
    <col min="6145" max="6145" width="5.6640625" style="2" customWidth="1"/>
    <col min="6146" max="6146" width="21.6640625" style="2" customWidth="1"/>
    <col min="6147" max="6147" width="25" style="2" customWidth="1"/>
    <col min="6148" max="6164" width="9.6640625" style="2" customWidth="1"/>
    <col min="6165" max="6165" width="9.5546875" style="2" customWidth="1"/>
    <col min="6166" max="6173" width="9.6640625" style="2" customWidth="1"/>
    <col min="6174" max="6396" width="9.109375" style="2" customWidth="1"/>
    <col min="6397" max="6397" width="5.6640625" style="2" customWidth="1"/>
    <col min="6398" max="6399" width="21.6640625" style="2" customWidth="1"/>
    <col min="6400" max="6400" width="8.6640625" style="2"/>
    <col min="6401" max="6401" width="5.6640625" style="2" customWidth="1"/>
    <col min="6402" max="6402" width="21.6640625" style="2" customWidth="1"/>
    <col min="6403" max="6403" width="25" style="2" customWidth="1"/>
    <col min="6404" max="6420" width="9.6640625" style="2" customWidth="1"/>
    <col min="6421" max="6421" width="9.5546875" style="2" customWidth="1"/>
    <col min="6422" max="6429" width="9.6640625" style="2" customWidth="1"/>
    <col min="6430" max="6652" width="9.109375" style="2" customWidth="1"/>
    <col min="6653" max="6653" width="5.6640625" style="2" customWidth="1"/>
    <col min="6654" max="6655" width="21.6640625" style="2" customWidth="1"/>
    <col min="6656" max="6656" width="8.6640625" style="2"/>
    <col min="6657" max="6657" width="5.6640625" style="2" customWidth="1"/>
    <col min="6658" max="6658" width="21.6640625" style="2" customWidth="1"/>
    <col min="6659" max="6659" width="25" style="2" customWidth="1"/>
    <col min="6660" max="6676" width="9.6640625" style="2" customWidth="1"/>
    <col min="6677" max="6677" width="9.5546875" style="2" customWidth="1"/>
    <col min="6678" max="6685" width="9.6640625" style="2" customWidth="1"/>
    <col min="6686" max="6908" width="9.109375" style="2" customWidth="1"/>
    <col min="6909" max="6909" width="5.6640625" style="2" customWidth="1"/>
    <col min="6910" max="6911" width="21.6640625" style="2" customWidth="1"/>
    <col min="6912" max="6912" width="8.6640625" style="2"/>
    <col min="6913" max="6913" width="5.6640625" style="2" customWidth="1"/>
    <col min="6914" max="6914" width="21.6640625" style="2" customWidth="1"/>
    <col min="6915" max="6915" width="25" style="2" customWidth="1"/>
    <col min="6916" max="6932" width="9.6640625" style="2" customWidth="1"/>
    <col min="6933" max="6933" width="9.5546875" style="2" customWidth="1"/>
    <col min="6934" max="6941" width="9.6640625" style="2" customWidth="1"/>
    <col min="6942" max="7164" width="9.109375" style="2" customWidth="1"/>
    <col min="7165" max="7165" width="5.6640625" style="2" customWidth="1"/>
    <col min="7166" max="7167" width="21.6640625" style="2" customWidth="1"/>
    <col min="7168" max="7168" width="8.6640625" style="2"/>
    <col min="7169" max="7169" width="5.6640625" style="2" customWidth="1"/>
    <col min="7170" max="7170" width="21.6640625" style="2" customWidth="1"/>
    <col min="7171" max="7171" width="25" style="2" customWidth="1"/>
    <col min="7172" max="7188" width="9.6640625" style="2" customWidth="1"/>
    <col min="7189" max="7189" width="9.5546875" style="2" customWidth="1"/>
    <col min="7190" max="7197" width="9.6640625" style="2" customWidth="1"/>
    <col min="7198" max="7420" width="9.109375" style="2" customWidth="1"/>
    <col min="7421" max="7421" width="5.6640625" style="2" customWidth="1"/>
    <col min="7422" max="7423" width="21.6640625" style="2" customWidth="1"/>
    <col min="7424" max="7424" width="8.6640625" style="2"/>
    <col min="7425" max="7425" width="5.6640625" style="2" customWidth="1"/>
    <col min="7426" max="7426" width="21.6640625" style="2" customWidth="1"/>
    <col min="7427" max="7427" width="25" style="2" customWidth="1"/>
    <col min="7428" max="7444" width="9.6640625" style="2" customWidth="1"/>
    <col min="7445" max="7445" width="9.5546875" style="2" customWidth="1"/>
    <col min="7446" max="7453" width="9.6640625" style="2" customWidth="1"/>
    <col min="7454" max="7676" width="9.109375" style="2" customWidth="1"/>
    <col min="7677" max="7677" width="5.6640625" style="2" customWidth="1"/>
    <col min="7678" max="7679" width="21.6640625" style="2" customWidth="1"/>
    <col min="7680" max="7680" width="8.6640625" style="2"/>
    <col min="7681" max="7681" width="5.6640625" style="2" customWidth="1"/>
    <col min="7682" max="7682" width="21.6640625" style="2" customWidth="1"/>
    <col min="7683" max="7683" width="25" style="2" customWidth="1"/>
    <col min="7684" max="7700" width="9.6640625" style="2" customWidth="1"/>
    <col min="7701" max="7701" width="9.5546875" style="2" customWidth="1"/>
    <col min="7702" max="7709" width="9.6640625" style="2" customWidth="1"/>
    <col min="7710" max="7932" width="9.109375" style="2" customWidth="1"/>
    <col min="7933" max="7933" width="5.6640625" style="2" customWidth="1"/>
    <col min="7934" max="7935" width="21.6640625" style="2" customWidth="1"/>
    <col min="7936" max="7936" width="8.6640625" style="2"/>
    <col min="7937" max="7937" width="5.6640625" style="2" customWidth="1"/>
    <col min="7938" max="7938" width="21.6640625" style="2" customWidth="1"/>
    <col min="7939" max="7939" width="25" style="2" customWidth="1"/>
    <col min="7940" max="7956" width="9.6640625" style="2" customWidth="1"/>
    <col min="7957" max="7957" width="9.5546875" style="2" customWidth="1"/>
    <col min="7958" max="7965" width="9.6640625" style="2" customWidth="1"/>
    <col min="7966" max="8188" width="9.109375" style="2" customWidth="1"/>
    <col min="8189" max="8189" width="5.6640625" style="2" customWidth="1"/>
    <col min="8190" max="8191" width="21.6640625" style="2" customWidth="1"/>
    <col min="8192" max="8192" width="8.6640625" style="2"/>
    <col min="8193" max="8193" width="5.6640625" style="2" customWidth="1"/>
    <col min="8194" max="8194" width="21.6640625" style="2" customWidth="1"/>
    <col min="8195" max="8195" width="25" style="2" customWidth="1"/>
    <col min="8196" max="8212" width="9.6640625" style="2" customWidth="1"/>
    <col min="8213" max="8213" width="9.5546875" style="2" customWidth="1"/>
    <col min="8214" max="8221" width="9.6640625" style="2" customWidth="1"/>
    <col min="8222" max="8444" width="9.109375" style="2" customWidth="1"/>
    <col min="8445" max="8445" width="5.6640625" style="2" customWidth="1"/>
    <col min="8446" max="8447" width="21.6640625" style="2" customWidth="1"/>
    <col min="8448" max="8448" width="8.6640625" style="2"/>
    <col min="8449" max="8449" width="5.6640625" style="2" customWidth="1"/>
    <col min="8450" max="8450" width="21.6640625" style="2" customWidth="1"/>
    <col min="8451" max="8451" width="25" style="2" customWidth="1"/>
    <col min="8452" max="8468" width="9.6640625" style="2" customWidth="1"/>
    <col min="8469" max="8469" width="9.5546875" style="2" customWidth="1"/>
    <col min="8470" max="8477" width="9.6640625" style="2" customWidth="1"/>
    <col min="8478" max="8700" width="9.109375" style="2" customWidth="1"/>
    <col min="8701" max="8701" width="5.6640625" style="2" customWidth="1"/>
    <col min="8702" max="8703" width="21.6640625" style="2" customWidth="1"/>
    <col min="8704" max="8704" width="8.6640625" style="2"/>
    <col min="8705" max="8705" width="5.6640625" style="2" customWidth="1"/>
    <col min="8706" max="8706" width="21.6640625" style="2" customWidth="1"/>
    <col min="8707" max="8707" width="25" style="2" customWidth="1"/>
    <col min="8708" max="8724" width="9.6640625" style="2" customWidth="1"/>
    <col min="8725" max="8725" width="9.5546875" style="2" customWidth="1"/>
    <col min="8726" max="8733" width="9.6640625" style="2" customWidth="1"/>
    <col min="8734" max="8956" width="9.109375" style="2" customWidth="1"/>
    <col min="8957" max="8957" width="5.6640625" style="2" customWidth="1"/>
    <col min="8958" max="8959" width="21.6640625" style="2" customWidth="1"/>
    <col min="8960" max="8960" width="8.6640625" style="2"/>
    <col min="8961" max="8961" width="5.6640625" style="2" customWidth="1"/>
    <col min="8962" max="8962" width="21.6640625" style="2" customWidth="1"/>
    <col min="8963" max="8963" width="25" style="2" customWidth="1"/>
    <col min="8964" max="8980" width="9.6640625" style="2" customWidth="1"/>
    <col min="8981" max="8981" width="9.5546875" style="2" customWidth="1"/>
    <col min="8982" max="8989" width="9.6640625" style="2" customWidth="1"/>
    <col min="8990" max="9212" width="9.109375" style="2" customWidth="1"/>
    <col min="9213" max="9213" width="5.6640625" style="2" customWidth="1"/>
    <col min="9214" max="9215" width="21.6640625" style="2" customWidth="1"/>
    <col min="9216" max="9216" width="8.6640625" style="2"/>
    <col min="9217" max="9217" width="5.6640625" style="2" customWidth="1"/>
    <col min="9218" max="9218" width="21.6640625" style="2" customWidth="1"/>
    <col min="9219" max="9219" width="25" style="2" customWidth="1"/>
    <col min="9220" max="9236" width="9.6640625" style="2" customWidth="1"/>
    <col min="9237" max="9237" width="9.5546875" style="2" customWidth="1"/>
    <col min="9238" max="9245" width="9.6640625" style="2" customWidth="1"/>
    <col min="9246" max="9468" width="9.109375" style="2" customWidth="1"/>
    <col min="9469" max="9469" width="5.6640625" style="2" customWidth="1"/>
    <col min="9470" max="9471" width="21.6640625" style="2" customWidth="1"/>
    <col min="9472" max="9472" width="8.6640625" style="2"/>
    <col min="9473" max="9473" width="5.6640625" style="2" customWidth="1"/>
    <col min="9474" max="9474" width="21.6640625" style="2" customWidth="1"/>
    <col min="9475" max="9475" width="25" style="2" customWidth="1"/>
    <col min="9476" max="9492" width="9.6640625" style="2" customWidth="1"/>
    <col min="9493" max="9493" width="9.5546875" style="2" customWidth="1"/>
    <col min="9494" max="9501" width="9.6640625" style="2" customWidth="1"/>
    <col min="9502" max="9724" width="9.109375" style="2" customWidth="1"/>
    <col min="9725" max="9725" width="5.6640625" style="2" customWidth="1"/>
    <col min="9726" max="9727" width="21.6640625" style="2" customWidth="1"/>
    <col min="9728" max="9728" width="8.6640625" style="2"/>
    <col min="9729" max="9729" width="5.6640625" style="2" customWidth="1"/>
    <col min="9730" max="9730" width="21.6640625" style="2" customWidth="1"/>
    <col min="9731" max="9731" width="25" style="2" customWidth="1"/>
    <col min="9732" max="9748" width="9.6640625" style="2" customWidth="1"/>
    <col min="9749" max="9749" width="9.5546875" style="2" customWidth="1"/>
    <col min="9750" max="9757" width="9.6640625" style="2" customWidth="1"/>
    <col min="9758" max="9980" width="9.109375" style="2" customWidth="1"/>
    <col min="9981" max="9981" width="5.6640625" style="2" customWidth="1"/>
    <col min="9982" max="9983" width="21.6640625" style="2" customWidth="1"/>
    <col min="9984" max="9984" width="8.6640625" style="2"/>
    <col min="9985" max="9985" width="5.6640625" style="2" customWidth="1"/>
    <col min="9986" max="9986" width="21.6640625" style="2" customWidth="1"/>
    <col min="9987" max="9987" width="25" style="2" customWidth="1"/>
    <col min="9988" max="10004" width="9.6640625" style="2" customWidth="1"/>
    <col min="10005" max="10005" width="9.5546875" style="2" customWidth="1"/>
    <col min="10006" max="10013" width="9.6640625" style="2" customWidth="1"/>
    <col min="10014" max="10236" width="9.109375" style="2" customWidth="1"/>
    <col min="10237" max="10237" width="5.6640625" style="2" customWidth="1"/>
    <col min="10238" max="10239" width="21.6640625" style="2" customWidth="1"/>
    <col min="10240" max="10240" width="8.6640625" style="2"/>
    <col min="10241" max="10241" width="5.6640625" style="2" customWidth="1"/>
    <col min="10242" max="10242" width="21.6640625" style="2" customWidth="1"/>
    <col min="10243" max="10243" width="25" style="2" customWidth="1"/>
    <col min="10244" max="10260" width="9.6640625" style="2" customWidth="1"/>
    <col min="10261" max="10261" width="9.5546875" style="2" customWidth="1"/>
    <col min="10262" max="10269" width="9.6640625" style="2" customWidth="1"/>
    <col min="10270" max="10492" width="9.109375" style="2" customWidth="1"/>
    <col min="10493" max="10493" width="5.6640625" style="2" customWidth="1"/>
    <col min="10494" max="10495" width="21.6640625" style="2" customWidth="1"/>
    <col min="10496" max="10496" width="8.6640625" style="2"/>
    <col min="10497" max="10497" width="5.6640625" style="2" customWidth="1"/>
    <col min="10498" max="10498" width="21.6640625" style="2" customWidth="1"/>
    <col min="10499" max="10499" width="25" style="2" customWidth="1"/>
    <col min="10500" max="10516" width="9.6640625" style="2" customWidth="1"/>
    <col min="10517" max="10517" width="9.5546875" style="2" customWidth="1"/>
    <col min="10518" max="10525" width="9.6640625" style="2" customWidth="1"/>
    <col min="10526" max="10748" width="9.109375" style="2" customWidth="1"/>
    <col min="10749" max="10749" width="5.6640625" style="2" customWidth="1"/>
    <col min="10750" max="10751" width="21.6640625" style="2" customWidth="1"/>
    <col min="10752" max="10752" width="8.6640625" style="2"/>
    <col min="10753" max="10753" width="5.6640625" style="2" customWidth="1"/>
    <col min="10754" max="10754" width="21.6640625" style="2" customWidth="1"/>
    <col min="10755" max="10755" width="25" style="2" customWidth="1"/>
    <col min="10756" max="10772" width="9.6640625" style="2" customWidth="1"/>
    <col min="10773" max="10773" width="9.5546875" style="2" customWidth="1"/>
    <col min="10774" max="10781" width="9.6640625" style="2" customWidth="1"/>
    <col min="10782" max="11004" width="9.109375" style="2" customWidth="1"/>
    <col min="11005" max="11005" width="5.6640625" style="2" customWidth="1"/>
    <col min="11006" max="11007" width="21.6640625" style="2" customWidth="1"/>
    <col min="11008" max="11008" width="8.6640625" style="2"/>
    <col min="11009" max="11009" width="5.6640625" style="2" customWidth="1"/>
    <col min="11010" max="11010" width="21.6640625" style="2" customWidth="1"/>
    <col min="11011" max="11011" width="25" style="2" customWidth="1"/>
    <col min="11012" max="11028" width="9.6640625" style="2" customWidth="1"/>
    <col min="11029" max="11029" width="9.5546875" style="2" customWidth="1"/>
    <col min="11030" max="11037" width="9.6640625" style="2" customWidth="1"/>
    <col min="11038" max="11260" width="9.109375" style="2" customWidth="1"/>
    <col min="11261" max="11261" width="5.6640625" style="2" customWidth="1"/>
    <col min="11262" max="11263" width="21.6640625" style="2" customWidth="1"/>
    <col min="11264" max="11264" width="8.6640625" style="2"/>
    <col min="11265" max="11265" width="5.6640625" style="2" customWidth="1"/>
    <col min="11266" max="11266" width="21.6640625" style="2" customWidth="1"/>
    <col min="11267" max="11267" width="25" style="2" customWidth="1"/>
    <col min="11268" max="11284" width="9.6640625" style="2" customWidth="1"/>
    <col min="11285" max="11285" width="9.5546875" style="2" customWidth="1"/>
    <col min="11286" max="11293" width="9.6640625" style="2" customWidth="1"/>
    <col min="11294" max="11516" width="9.109375" style="2" customWidth="1"/>
    <col min="11517" max="11517" width="5.6640625" style="2" customWidth="1"/>
    <col min="11518" max="11519" width="21.6640625" style="2" customWidth="1"/>
    <col min="11520" max="11520" width="8.6640625" style="2"/>
    <col min="11521" max="11521" width="5.6640625" style="2" customWidth="1"/>
    <col min="11522" max="11522" width="21.6640625" style="2" customWidth="1"/>
    <col min="11523" max="11523" width="25" style="2" customWidth="1"/>
    <col min="11524" max="11540" width="9.6640625" style="2" customWidth="1"/>
    <col min="11541" max="11541" width="9.5546875" style="2" customWidth="1"/>
    <col min="11542" max="11549" width="9.6640625" style="2" customWidth="1"/>
    <col min="11550" max="11772" width="9.109375" style="2" customWidth="1"/>
    <col min="11773" max="11773" width="5.6640625" style="2" customWidth="1"/>
    <col min="11774" max="11775" width="21.6640625" style="2" customWidth="1"/>
    <col min="11776" max="11776" width="8.6640625" style="2"/>
    <col min="11777" max="11777" width="5.6640625" style="2" customWidth="1"/>
    <col min="11778" max="11778" width="21.6640625" style="2" customWidth="1"/>
    <col min="11779" max="11779" width="25" style="2" customWidth="1"/>
    <col min="11780" max="11796" width="9.6640625" style="2" customWidth="1"/>
    <col min="11797" max="11797" width="9.5546875" style="2" customWidth="1"/>
    <col min="11798" max="11805" width="9.6640625" style="2" customWidth="1"/>
    <col min="11806" max="12028" width="9.109375" style="2" customWidth="1"/>
    <col min="12029" max="12029" width="5.6640625" style="2" customWidth="1"/>
    <col min="12030" max="12031" width="21.6640625" style="2" customWidth="1"/>
    <col min="12032" max="12032" width="8.6640625" style="2"/>
    <col min="12033" max="12033" width="5.6640625" style="2" customWidth="1"/>
    <col min="12034" max="12034" width="21.6640625" style="2" customWidth="1"/>
    <col min="12035" max="12035" width="25" style="2" customWidth="1"/>
    <col min="12036" max="12052" width="9.6640625" style="2" customWidth="1"/>
    <col min="12053" max="12053" width="9.5546875" style="2" customWidth="1"/>
    <col min="12054" max="12061" width="9.6640625" style="2" customWidth="1"/>
    <col min="12062" max="12284" width="9.109375" style="2" customWidth="1"/>
    <col min="12285" max="12285" width="5.6640625" style="2" customWidth="1"/>
    <col min="12286" max="12287" width="21.6640625" style="2" customWidth="1"/>
    <col min="12288" max="12288" width="8.6640625" style="2"/>
    <col min="12289" max="12289" width="5.6640625" style="2" customWidth="1"/>
    <col min="12290" max="12290" width="21.6640625" style="2" customWidth="1"/>
    <col min="12291" max="12291" width="25" style="2" customWidth="1"/>
    <col min="12292" max="12308" width="9.6640625" style="2" customWidth="1"/>
    <col min="12309" max="12309" width="9.5546875" style="2" customWidth="1"/>
    <col min="12310" max="12317" width="9.6640625" style="2" customWidth="1"/>
    <col min="12318" max="12540" width="9.109375" style="2" customWidth="1"/>
    <col min="12541" max="12541" width="5.6640625" style="2" customWidth="1"/>
    <col min="12542" max="12543" width="21.6640625" style="2" customWidth="1"/>
    <col min="12544" max="12544" width="8.6640625" style="2"/>
    <col min="12545" max="12545" width="5.6640625" style="2" customWidth="1"/>
    <col min="12546" max="12546" width="21.6640625" style="2" customWidth="1"/>
    <col min="12547" max="12547" width="25" style="2" customWidth="1"/>
    <col min="12548" max="12564" width="9.6640625" style="2" customWidth="1"/>
    <col min="12565" max="12565" width="9.5546875" style="2" customWidth="1"/>
    <col min="12566" max="12573" width="9.6640625" style="2" customWidth="1"/>
    <col min="12574" max="12796" width="9.109375" style="2" customWidth="1"/>
    <col min="12797" max="12797" width="5.6640625" style="2" customWidth="1"/>
    <col min="12798" max="12799" width="21.6640625" style="2" customWidth="1"/>
    <col min="12800" max="12800" width="8.6640625" style="2"/>
    <col min="12801" max="12801" width="5.6640625" style="2" customWidth="1"/>
    <col min="12802" max="12802" width="21.6640625" style="2" customWidth="1"/>
    <col min="12803" max="12803" width="25" style="2" customWidth="1"/>
    <col min="12804" max="12820" width="9.6640625" style="2" customWidth="1"/>
    <col min="12821" max="12821" width="9.5546875" style="2" customWidth="1"/>
    <col min="12822" max="12829" width="9.6640625" style="2" customWidth="1"/>
    <col min="12830" max="13052" width="9.109375" style="2" customWidth="1"/>
    <col min="13053" max="13053" width="5.6640625" style="2" customWidth="1"/>
    <col min="13054" max="13055" width="21.6640625" style="2" customWidth="1"/>
    <col min="13056" max="13056" width="8.6640625" style="2"/>
    <col min="13057" max="13057" width="5.6640625" style="2" customWidth="1"/>
    <col min="13058" max="13058" width="21.6640625" style="2" customWidth="1"/>
    <col min="13059" max="13059" width="25" style="2" customWidth="1"/>
    <col min="13060" max="13076" width="9.6640625" style="2" customWidth="1"/>
    <col min="13077" max="13077" width="9.5546875" style="2" customWidth="1"/>
    <col min="13078" max="13085" width="9.6640625" style="2" customWidth="1"/>
    <col min="13086" max="13308" width="9.109375" style="2" customWidth="1"/>
    <col min="13309" max="13309" width="5.6640625" style="2" customWidth="1"/>
    <col min="13310" max="13311" width="21.6640625" style="2" customWidth="1"/>
    <col min="13312" max="13312" width="8.6640625" style="2"/>
    <col min="13313" max="13313" width="5.6640625" style="2" customWidth="1"/>
    <col min="13314" max="13314" width="21.6640625" style="2" customWidth="1"/>
    <col min="13315" max="13315" width="25" style="2" customWidth="1"/>
    <col min="13316" max="13332" width="9.6640625" style="2" customWidth="1"/>
    <col min="13333" max="13333" width="9.5546875" style="2" customWidth="1"/>
    <col min="13334" max="13341" width="9.6640625" style="2" customWidth="1"/>
    <col min="13342" max="13564" width="9.109375" style="2" customWidth="1"/>
    <col min="13565" max="13565" width="5.6640625" style="2" customWidth="1"/>
    <col min="13566" max="13567" width="21.6640625" style="2" customWidth="1"/>
    <col min="13568" max="13568" width="8.6640625" style="2"/>
    <col min="13569" max="13569" width="5.6640625" style="2" customWidth="1"/>
    <col min="13570" max="13570" width="21.6640625" style="2" customWidth="1"/>
    <col min="13571" max="13571" width="25" style="2" customWidth="1"/>
    <col min="13572" max="13588" width="9.6640625" style="2" customWidth="1"/>
    <col min="13589" max="13589" width="9.5546875" style="2" customWidth="1"/>
    <col min="13590" max="13597" width="9.6640625" style="2" customWidth="1"/>
    <col min="13598" max="13820" width="9.109375" style="2" customWidth="1"/>
    <col min="13821" max="13821" width="5.6640625" style="2" customWidth="1"/>
    <col min="13822" max="13823" width="21.6640625" style="2" customWidth="1"/>
    <col min="13824" max="13824" width="8.6640625" style="2"/>
    <col min="13825" max="13825" width="5.6640625" style="2" customWidth="1"/>
    <col min="13826" max="13826" width="21.6640625" style="2" customWidth="1"/>
    <col min="13827" max="13827" width="25" style="2" customWidth="1"/>
    <col min="13828" max="13844" width="9.6640625" style="2" customWidth="1"/>
    <col min="13845" max="13845" width="9.5546875" style="2" customWidth="1"/>
    <col min="13846" max="13853" width="9.6640625" style="2" customWidth="1"/>
    <col min="13854" max="14076" width="9.109375" style="2" customWidth="1"/>
    <col min="14077" max="14077" width="5.6640625" style="2" customWidth="1"/>
    <col min="14078" max="14079" width="21.6640625" style="2" customWidth="1"/>
    <col min="14080" max="14080" width="8.6640625" style="2"/>
    <col min="14081" max="14081" width="5.6640625" style="2" customWidth="1"/>
    <col min="14082" max="14082" width="21.6640625" style="2" customWidth="1"/>
    <col min="14083" max="14083" width="25" style="2" customWidth="1"/>
    <col min="14084" max="14100" width="9.6640625" style="2" customWidth="1"/>
    <col min="14101" max="14101" width="9.5546875" style="2" customWidth="1"/>
    <col min="14102" max="14109" width="9.6640625" style="2" customWidth="1"/>
    <col min="14110" max="14332" width="9.109375" style="2" customWidth="1"/>
    <col min="14333" max="14333" width="5.6640625" style="2" customWidth="1"/>
    <col min="14334" max="14335" width="21.6640625" style="2" customWidth="1"/>
    <col min="14336" max="14336" width="8.6640625" style="2"/>
    <col min="14337" max="14337" width="5.6640625" style="2" customWidth="1"/>
    <col min="14338" max="14338" width="21.6640625" style="2" customWidth="1"/>
    <col min="14339" max="14339" width="25" style="2" customWidth="1"/>
    <col min="14340" max="14356" width="9.6640625" style="2" customWidth="1"/>
    <col min="14357" max="14357" width="9.5546875" style="2" customWidth="1"/>
    <col min="14358" max="14365" width="9.6640625" style="2" customWidth="1"/>
    <col min="14366" max="14588" width="9.109375" style="2" customWidth="1"/>
    <col min="14589" max="14589" width="5.6640625" style="2" customWidth="1"/>
    <col min="14590" max="14591" width="21.6640625" style="2" customWidth="1"/>
    <col min="14592" max="14592" width="8.6640625" style="2"/>
    <col min="14593" max="14593" width="5.6640625" style="2" customWidth="1"/>
    <col min="14594" max="14594" width="21.6640625" style="2" customWidth="1"/>
    <col min="14595" max="14595" width="25" style="2" customWidth="1"/>
    <col min="14596" max="14612" width="9.6640625" style="2" customWidth="1"/>
    <col min="14613" max="14613" width="9.5546875" style="2" customWidth="1"/>
    <col min="14614" max="14621" width="9.6640625" style="2" customWidth="1"/>
    <col min="14622" max="14844" width="9.109375" style="2" customWidth="1"/>
    <col min="14845" max="14845" width="5.6640625" style="2" customWidth="1"/>
    <col min="14846" max="14847" width="21.6640625" style="2" customWidth="1"/>
    <col min="14848" max="14848" width="8.6640625" style="2"/>
    <col min="14849" max="14849" width="5.6640625" style="2" customWidth="1"/>
    <col min="14850" max="14850" width="21.6640625" style="2" customWidth="1"/>
    <col min="14851" max="14851" width="25" style="2" customWidth="1"/>
    <col min="14852" max="14868" width="9.6640625" style="2" customWidth="1"/>
    <col min="14869" max="14869" width="9.5546875" style="2" customWidth="1"/>
    <col min="14870" max="14877" width="9.6640625" style="2" customWidth="1"/>
    <col min="14878" max="15100" width="9.109375" style="2" customWidth="1"/>
    <col min="15101" max="15101" width="5.6640625" style="2" customWidth="1"/>
    <col min="15102" max="15103" width="21.6640625" style="2" customWidth="1"/>
    <col min="15104" max="15104" width="8.6640625" style="2"/>
    <col min="15105" max="15105" width="5.6640625" style="2" customWidth="1"/>
    <col min="15106" max="15106" width="21.6640625" style="2" customWidth="1"/>
    <col min="15107" max="15107" width="25" style="2" customWidth="1"/>
    <col min="15108" max="15124" width="9.6640625" style="2" customWidth="1"/>
    <col min="15125" max="15125" width="9.5546875" style="2" customWidth="1"/>
    <col min="15126" max="15133" width="9.6640625" style="2" customWidth="1"/>
    <col min="15134" max="15356" width="9.109375" style="2" customWidth="1"/>
    <col min="15357" max="15357" width="5.6640625" style="2" customWidth="1"/>
    <col min="15358" max="15359" width="21.6640625" style="2" customWidth="1"/>
    <col min="15360" max="15360" width="8.6640625" style="2"/>
    <col min="15361" max="15361" width="5.6640625" style="2" customWidth="1"/>
    <col min="15362" max="15362" width="21.6640625" style="2" customWidth="1"/>
    <col min="15363" max="15363" width="25" style="2" customWidth="1"/>
    <col min="15364" max="15380" width="9.6640625" style="2" customWidth="1"/>
    <col min="15381" max="15381" width="9.5546875" style="2" customWidth="1"/>
    <col min="15382" max="15389" width="9.6640625" style="2" customWidth="1"/>
    <col min="15390" max="15612" width="9.109375" style="2" customWidth="1"/>
    <col min="15613" max="15613" width="5.6640625" style="2" customWidth="1"/>
    <col min="15614" max="15615" width="21.6640625" style="2" customWidth="1"/>
    <col min="15616" max="15616" width="8.6640625" style="2"/>
    <col min="15617" max="15617" width="5.6640625" style="2" customWidth="1"/>
    <col min="15618" max="15618" width="21.6640625" style="2" customWidth="1"/>
    <col min="15619" max="15619" width="25" style="2" customWidth="1"/>
    <col min="15620" max="15636" width="9.6640625" style="2" customWidth="1"/>
    <col min="15637" max="15637" width="9.5546875" style="2" customWidth="1"/>
    <col min="15638" max="15645" width="9.6640625" style="2" customWidth="1"/>
    <col min="15646" max="15868" width="9.109375" style="2" customWidth="1"/>
    <col min="15869" max="15869" width="5.6640625" style="2" customWidth="1"/>
    <col min="15870" max="15871" width="21.6640625" style="2" customWidth="1"/>
    <col min="15872" max="15872" width="8.6640625" style="2"/>
    <col min="15873" max="15873" width="5.6640625" style="2" customWidth="1"/>
    <col min="15874" max="15874" width="21.6640625" style="2" customWidth="1"/>
    <col min="15875" max="15875" width="25" style="2" customWidth="1"/>
    <col min="15876" max="15892" width="9.6640625" style="2" customWidth="1"/>
    <col min="15893" max="15893" width="9.5546875" style="2" customWidth="1"/>
    <col min="15894" max="15901" width="9.6640625" style="2" customWidth="1"/>
    <col min="15902" max="16124" width="9.109375" style="2" customWidth="1"/>
    <col min="16125" max="16125" width="5.6640625" style="2" customWidth="1"/>
    <col min="16126" max="16127" width="21.6640625" style="2" customWidth="1"/>
    <col min="16128" max="16128" width="8.6640625" style="2"/>
    <col min="16129" max="16129" width="5.6640625" style="2" customWidth="1"/>
    <col min="16130" max="16130" width="21.6640625" style="2" customWidth="1"/>
    <col min="16131" max="16131" width="25" style="2" customWidth="1"/>
    <col min="16132" max="16148" width="9.6640625" style="2" customWidth="1"/>
    <col min="16149" max="16149" width="9.5546875" style="2" customWidth="1"/>
    <col min="16150" max="16157" width="9.6640625" style="2" customWidth="1"/>
    <col min="16158" max="16380" width="9.109375" style="2" customWidth="1"/>
    <col min="16381" max="16381" width="5.6640625" style="2" customWidth="1"/>
    <col min="16382" max="16383" width="21.6640625" style="2" customWidth="1"/>
    <col min="16384" max="16384" width="8.6640625" style="2"/>
  </cols>
  <sheetData>
    <row r="1" spans="1:29" x14ac:dyDescent="0.25">
      <c r="A1" s="1" t="s">
        <v>0</v>
      </c>
    </row>
    <row r="3" spans="1:29" s="4" customFormat="1" ht="16.8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16.8" x14ac:dyDescent="0.25">
      <c r="E4" s="5"/>
      <c r="F4" s="5"/>
      <c r="M4" s="6" t="str">
        <f>'[1]1'!E5</f>
        <v>KABUPATEN/KOTA</v>
      </c>
      <c r="N4" s="5" t="str">
        <f>'[1]1'!F5</f>
        <v>BULUKUMBA</v>
      </c>
      <c r="V4" s="7"/>
      <c r="W4" s="7"/>
      <c r="X4" s="7"/>
    </row>
    <row r="5" spans="1:29" s="4" customFormat="1" ht="16.8" x14ac:dyDescent="0.25">
      <c r="E5" s="5"/>
      <c r="F5" s="5"/>
      <c r="M5" s="6" t="str">
        <f>'[1]1'!E6</f>
        <v xml:space="preserve">TAHUN </v>
      </c>
      <c r="N5" s="5">
        <f>'[1]1'!F6</f>
        <v>2022</v>
      </c>
    </row>
    <row r="6" spans="1:29" ht="15.6" thickBot="1" x14ac:dyDescent="0.3">
      <c r="A6" s="8"/>
      <c r="B6" s="8"/>
      <c r="C6" s="8"/>
      <c r="D6" s="9"/>
      <c r="E6" s="9"/>
      <c r="F6" s="9"/>
    </row>
    <row r="7" spans="1:29" ht="54" customHeight="1" x14ac:dyDescent="0.25">
      <c r="A7" s="10" t="s">
        <v>2</v>
      </c>
      <c r="B7" s="10" t="s">
        <v>3</v>
      </c>
      <c r="C7" s="10" t="s">
        <v>4</v>
      </c>
      <c r="D7" s="11" t="s">
        <v>5</v>
      </c>
      <c r="E7" s="12"/>
      <c r="F7" s="13"/>
      <c r="G7" s="11" t="s">
        <v>6</v>
      </c>
      <c r="H7" s="12"/>
      <c r="I7" s="13"/>
      <c r="J7" s="14" t="s">
        <v>7</v>
      </c>
      <c r="K7" s="15"/>
      <c r="L7" s="15"/>
      <c r="M7" s="15"/>
      <c r="N7" s="15"/>
      <c r="O7" s="16"/>
      <c r="P7" s="14" t="s">
        <v>8</v>
      </c>
      <c r="Q7" s="15"/>
      <c r="R7" s="16"/>
      <c r="S7" s="15"/>
      <c r="T7" s="15"/>
      <c r="U7" s="16"/>
      <c r="V7" s="17" t="s">
        <v>9</v>
      </c>
      <c r="W7" s="18"/>
      <c r="X7" s="18"/>
      <c r="Y7" s="18"/>
      <c r="Z7" s="18"/>
      <c r="AA7" s="19"/>
      <c r="AB7" s="17" t="s">
        <v>10</v>
      </c>
      <c r="AC7" s="19"/>
    </row>
    <row r="8" spans="1:29" ht="39.75" customHeight="1" x14ac:dyDescent="0.25">
      <c r="A8" s="20"/>
      <c r="B8" s="20"/>
      <c r="C8" s="20"/>
      <c r="D8" s="21"/>
      <c r="E8" s="22"/>
      <c r="F8" s="23"/>
      <c r="G8" s="21"/>
      <c r="H8" s="22"/>
      <c r="I8" s="23"/>
      <c r="J8" s="24" t="s">
        <v>11</v>
      </c>
      <c r="K8" s="24"/>
      <c r="L8" s="24" t="s">
        <v>12</v>
      </c>
      <c r="M8" s="24"/>
      <c r="N8" s="25" t="s">
        <v>13</v>
      </c>
      <c r="O8" s="25"/>
      <c r="P8" s="24" t="s">
        <v>11</v>
      </c>
      <c r="Q8" s="24"/>
      <c r="R8" s="24" t="s">
        <v>12</v>
      </c>
      <c r="S8" s="26"/>
      <c r="T8" s="25" t="s">
        <v>13</v>
      </c>
      <c r="U8" s="25"/>
      <c r="V8" s="24" t="s">
        <v>11</v>
      </c>
      <c r="W8" s="24"/>
      <c r="X8" s="24" t="s">
        <v>12</v>
      </c>
      <c r="Y8" s="26"/>
      <c r="Z8" s="25" t="s">
        <v>13</v>
      </c>
      <c r="AA8" s="25"/>
      <c r="AB8" s="27"/>
      <c r="AC8" s="28"/>
    </row>
    <row r="9" spans="1:29" ht="25.5" customHeight="1" x14ac:dyDescent="0.25">
      <c r="A9" s="29"/>
      <c r="B9" s="29"/>
      <c r="C9" s="29"/>
      <c r="D9" s="30" t="s">
        <v>14</v>
      </c>
      <c r="E9" s="30" t="s">
        <v>15</v>
      </c>
      <c r="F9" s="30" t="s">
        <v>16</v>
      </c>
      <c r="G9" s="30" t="s">
        <v>14</v>
      </c>
      <c r="H9" s="30" t="s">
        <v>15</v>
      </c>
      <c r="I9" s="30" t="s">
        <v>16</v>
      </c>
      <c r="J9" s="31" t="s">
        <v>17</v>
      </c>
      <c r="K9" s="31" t="s">
        <v>18</v>
      </c>
      <c r="L9" s="31" t="s">
        <v>17</v>
      </c>
      <c r="M9" s="31" t="s">
        <v>18</v>
      </c>
      <c r="N9" s="31" t="s">
        <v>17</v>
      </c>
      <c r="O9" s="32" t="s">
        <v>18</v>
      </c>
      <c r="P9" s="31" t="s">
        <v>17</v>
      </c>
      <c r="Q9" s="31" t="s">
        <v>18</v>
      </c>
      <c r="R9" s="31" t="s">
        <v>17</v>
      </c>
      <c r="S9" s="33" t="s">
        <v>18</v>
      </c>
      <c r="T9" s="31" t="s">
        <v>17</v>
      </c>
      <c r="U9" s="32" t="s">
        <v>18</v>
      </c>
      <c r="V9" s="31" t="s">
        <v>17</v>
      </c>
      <c r="W9" s="31" t="s">
        <v>18</v>
      </c>
      <c r="X9" s="31" t="s">
        <v>17</v>
      </c>
      <c r="Y9" s="31" t="s">
        <v>18</v>
      </c>
      <c r="Z9" s="31" t="s">
        <v>17</v>
      </c>
      <c r="AA9" s="31" t="s">
        <v>18</v>
      </c>
      <c r="AB9" s="31" t="s">
        <v>17</v>
      </c>
      <c r="AC9" s="31" t="s">
        <v>18</v>
      </c>
    </row>
    <row r="10" spans="1:29" x14ac:dyDescent="0.25">
      <c r="A10" s="34" t="s">
        <v>19</v>
      </c>
      <c r="B10" s="35" t="s">
        <v>20</v>
      </c>
      <c r="C10" s="36" t="s">
        <v>21</v>
      </c>
      <c r="D10" s="36" t="s">
        <v>22</v>
      </c>
      <c r="E10" s="35" t="s">
        <v>23</v>
      </c>
      <c r="F10" s="36" t="s">
        <v>24</v>
      </c>
      <c r="G10" s="36" t="s">
        <v>25</v>
      </c>
      <c r="H10" s="35" t="s">
        <v>26</v>
      </c>
      <c r="I10" s="36" t="s">
        <v>27</v>
      </c>
      <c r="J10" s="36" t="s">
        <v>28</v>
      </c>
      <c r="K10" s="35" t="s">
        <v>29</v>
      </c>
      <c r="L10" s="36" t="s">
        <v>30</v>
      </c>
      <c r="M10" s="36" t="s">
        <v>31</v>
      </c>
      <c r="N10" s="35" t="s">
        <v>32</v>
      </c>
      <c r="O10" s="36" t="s">
        <v>33</v>
      </c>
      <c r="P10" s="36" t="s">
        <v>34</v>
      </c>
      <c r="Q10" s="35" t="s">
        <v>35</v>
      </c>
      <c r="R10" s="36" t="s">
        <v>36</v>
      </c>
      <c r="S10" s="36" t="s">
        <v>37</v>
      </c>
      <c r="T10" s="35" t="s">
        <v>38</v>
      </c>
      <c r="U10" s="36" t="s">
        <v>39</v>
      </c>
      <c r="V10" s="36" t="s">
        <v>40</v>
      </c>
      <c r="W10" s="35" t="s">
        <v>41</v>
      </c>
      <c r="X10" s="36" t="s">
        <v>42</v>
      </c>
      <c r="Y10" s="36" t="s">
        <v>43</v>
      </c>
      <c r="Z10" s="35" t="s">
        <v>44</v>
      </c>
      <c r="AA10" s="36" t="s">
        <v>45</v>
      </c>
      <c r="AB10" s="36" t="s">
        <v>46</v>
      </c>
      <c r="AC10" s="35" t="s">
        <v>47</v>
      </c>
    </row>
    <row r="11" spans="1:29" ht="24.75" customHeight="1" x14ac:dyDescent="0.25">
      <c r="A11" s="37">
        <f>'[1]9'!A9</f>
        <v>1</v>
      </c>
      <c r="B11" s="38" t="str">
        <f>'[1]9'!B9</f>
        <v>GANTARANG</v>
      </c>
      <c r="C11" s="38" t="str">
        <f>'[1]9'!C9</f>
        <v>1. PONRE</v>
      </c>
      <c r="D11" s="39">
        <v>7</v>
      </c>
      <c r="E11" s="39">
        <v>1</v>
      </c>
      <c r="F11" s="39">
        <f>SUM(D11,E11)</f>
        <v>8</v>
      </c>
      <c r="G11" s="39">
        <v>8</v>
      </c>
      <c r="H11" s="39">
        <v>3</v>
      </c>
      <c r="I11" s="39">
        <f>SUM(G11:H11)</f>
        <v>11</v>
      </c>
      <c r="J11" s="39">
        <v>5</v>
      </c>
      <c r="K11" s="40">
        <f>+J11/D11*100</f>
        <v>71.428571428571431</v>
      </c>
      <c r="L11" s="39">
        <v>1</v>
      </c>
      <c r="M11" s="40">
        <f>+L11/E11*100</f>
        <v>100</v>
      </c>
      <c r="N11" s="39">
        <f>J11+L11</f>
        <v>6</v>
      </c>
      <c r="O11" s="40">
        <f>N11/F11*100</f>
        <v>75</v>
      </c>
      <c r="P11" s="39">
        <v>1</v>
      </c>
      <c r="Q11" s="40">
        <f t="shared" ref="Q11:Q31" si="0">P11/G11*100</f>
        <v>12.5</v>
      </c>
      <c r="R11" s="39">
        <v>1</v>
      </c>
      <c r="S11" s="41">
        <f t="shared" ref="S11:S31" si="1">R11/H11*100</f>
        <v>33.333333333333329</v>
      </c>
      <c r="T11" s="39">
        <f>SUM(P11+R11)</f>
        <v>2</v>
      </c>
      <c r="U11" s="40">
        <f t="shared" ref="U11:U31" si="2">T11/I11*100</f>
        <v>18.181818181818183</v>
      </c>
      <c r="V11" s="42">
        <v>6</v>
      </c>
      <c r="W11" s="40">
        <f>V11/G11*100</f>
        <v>75</v>
      </c>
      <c r="X11" s="42">
        <v>2</v>
      </c>
      <c r="Y11" s="40">
        <f>X11/H11*100</f>
        <v>66.666666666666657</v>
      </c>
      <c r="Z11" s="42">
        <v>18</v>
      </c>
      <c r="AA11" s="40">
        <f>Z11/I11*100</f>
        <v>163.63636363636365</v>
      </c>
      <c r="AB11" s="43">
        <v>1</v>
      </c>
      <c r="AC11" s="44">
        <f>AB11/I11*100</f>
        <v>9.0909090909090917</v>
      </c>
    </row>
    <row r="12" spans="1:29" ht="24.75" customHeight="1" x14ac:dyDescent="0.25">
      <c r="A12" s="45"/>
      <c r="B12" s="46"/>
      <c r="C12" s="46" t="str">
        <f>'[1]9'!C10</f>
        <v>2. GATTARENG</v>
      </c>
      <c r="D12" s="47">
        <v>17</v>
      </c>
      <c r="E12" s="47">
        <v>16</v>
      </c>
      <c r="F12" s="47">
        <f>SUM(D12:E12)</f>
        <v>33</v>
      </c>
      <c r="G12" s="47">
        <v>20</v>
      </c>
      <c r="H12" s="47">
        <v>18</v>
      </c>
      <c r="I12" s="47">
        <f t="shared" ref="I12:I31" si="3">SUM(G12,H12)</f>
        <v>38</v>
      </c>
      <c r="J12" s="47">
        <v>4</v>
      </c>
      <c r="K12" s="48">
        <f t="shared" ref="K12:K31" si="4">+J12/D12*100</f>
        <v>23.52941176470588</v>
      </c>
      <c r="L12" s="47">
        <v>6</v>
      </c>
      <c r="M12" s="48">
        <f t="shared" ref="M12:M31" si="5">+L12/E12*100</f>
        <v>37.5</v>
      </c>
      <c r="N12" s="47">
        <f t="shared" ref="N12:N31" si="6">J12+L12</f>
        <v>10</v>
      </c>
      <c r="O12" s="48">
        <f t="shared" ref="O12:O31" si="7">N12/F12*100</f>
        <v>30.303030303030305</v>
      </c>
      <c r="P12" s="47">
        <v>12</v>
      </c>
      <c r="Q12" s="48">
        <f t="shared" si="0"/>
        <v>60</v>
      </c>
      <c r="R12" s="47">
        <v>12</v>
      </c>
      <c r="S12" s="49">
        <f t="shared" si="1"/>
        <v>66.666666666666657</v>
      </c>
      <c r="T12" s="47">
        <f>SUM(P12+R12)</f>
        <v>24</v>
      </c>
      <c r="U12" s="48">
        <f t="shared" si="2"/>
        <v>63.157894736842103</v>
      </c>
      <c r="V12" s="50">
        <f>J12+P12</f>
        <v>16</v>
      </c>
      <c r="W12" s="48">
        <f t="shared" ref="W12:W31" si="8">V12/G12*100</f>
        <v>80</v>
      </c>
      <c r="X12" s="50">
        <f>L12+R12</f>
        <v>18</v>
      </c>
      <c r="Y12" s="48">
        <f t="shared" ref="Y12:Y31" si="9">X12/H12*100</f>
        <v>100</v>
      </c>
      <c r="Z12" s="50">
        <f t="shared" ref="Z12:Z29" si="10">V12+X12</f>
        <v>34</v>
      </c>
      <c r="AA12" s="48">
        <f t="shared" ref="AA12:AA31" si="11">Z12/I12*100</f>
        <v>89.473684210526315</v>
      </c>
      <c r="AB12" s="51">
        <v>4</v>
      </c>
      <c r="AC12" s="52">
        <f>AB12/I12*100</f>
        <v>10.526315789473683</v>
      </c>
    </row>
    <row r="13" spans="1:29" ht="24.75" customHeight="1" x14ac:dyDescent="0.25">
      <c r="A13" s="45"/>
      <c r="B13" s="46"/>
      <c r="C13" s="46" t="str">
        <f>'[1]9'!C11</f>
        <v>3. BONTONYELENG</v>
      </c>
      <c r="D13" s="47">
        <v>4</v>
      </c>
      <c r="E13" s="47">
        <v>7</v>
      </c>
      <c r="F13" s="47">
        <f t="shared" ref="F13:F32" si="12">SUM(D13,E13)</f>
        <v>11</v>
      </c>
      <c r="G13" s="47">
        <v>5</v>
      </c>
      <c r="H13" s="47">
        <v>7</v>
      </c>
      <c r="I13" s="47">
        <f t="shared" si="3"/>
        <v>12</v>
      </c>
      <c r="J13" s="47">
        <v>0</v>
      </c>
      <c r="K13" s="48">
        <f t="shared" si="4"/>
        <v>0</v>
      </c>
      <c r="L13" s="47">
        <v>1</v>
      </c>
      <c r="M13" s="48">
        <f t="shared" si="5"/>
        <v>14.285714285714285</v>
      </c>
      <c r="N13" s="47">
        <f t="shared" si="6"/>
        <v>1</v>
      </c>
      <c r="O13" s="48">
        <f t="shared" si="7"/>
        <v>9.0909090909090917</v>
      </c>
      <c r="P13" s="47">
        <v>5</v>
      </c>
      <c r="Q13" s="48">
        <f t="shared" si="0"/>
        <v>100</v>
      </c>
      <c r="R13" s="47">
        <v>5</v>
      </c>
      <c r="S13" s="49">
        <f>R13/H13*100</f>
        <v>71.428571428571431</v>
      </c>
      <c r="T13" s="47">
        <f>SUM(P13+R13)</f>
        <v>10</v>
      </c>
      <c r="U13" s="48">
        <f t="shared" si="2"/>
        <v>83.333333333333343</v>
      </c>
      <c r="V13" s="50">
        <f>J13+P13</f>
        <v>5</v>
      </c>
      <c r="W13" s="48">
        <f t="shared" si="8"/>
        <v>100</v>
      </c>
      <c r="X13" s="50">
        <f>L13+R13</f>
        <v>6</v>
      </c>
      <c r="Y13" s="48">
        <f t="shared" si="9"/>
        <v>85.714285714285708</v>
      </c>
      <c r="Z13" s="50">
        <f t="shared" si="10"/>
        <v>11</v>
      </c>
      <c r="AA13" s="48">
        <f t="shared" si="11"/>
        <v>91.666666666666657</v>
      </c>
      <c r="AB13" s="51">
        <v>1</v>
      </c>
      <c r="AC13" s="52">
        <f t="shared" ref="AC13:AC31" si="13">AB13/I13*100</f>
        <v>8.3333333333333321</v>
      </c>
    </row>
    <row r="14" spans="1:29" ht="24.75" customHeight="1" x14ac:dyDescent="0.25">
      <c r="A14" s="45">
        <f>'[1]9'!A12</f>
        <v>2</v>
      </c>
      <c r="B14" s="46" t="str">
        <f>'[1]9'!B12</f>
        <v>KINDANG</v>
      </c>
      <c r="C14" s="46" t="str">
        <f>'[1]9'!C12</f>
        <v>4. BORONG RAPPOA</v>
      </c>
      <c r="D14" s="47">
        <v>1</v>
      </c>
      <c r="E14" s="47">
        <v>5</v>
      </c>
      <c r="F14" s="47">
        <f t="shared" si="12"/>
        <v>6</v>
      </c>
      <c r="G14" s="47">
        <v>2</v>
      </c>
      <c r="H14" s="47">
        <v>6</v>
      </c>
      <c r="I14" s="47">
        <f t="shared" si="3"/>
        <v>8</v>
      </c>
      <c r="J14" s="47">
        <v>1</v>
      </c>
      <c r="K14" s="48">
        <v>0</v>
      </c>
      <c r="L14" s="47">
        <v>5</v>
      </c>
      <c r="M14" s="48">
        <f t="shared" si="5"/>
        <v>100</v>
      </c>
      <c r="N14" s="47">
        <f t="shared" si="6"/>
        <v>6</v>
      </c>
      <c r="O14" s="48">
        <f t="shared" si="7"/>
        <v>100</v>
      </c>
      <c r="P14" s="47">
        <v>1</v>
      </c>
      <c r="Q14" s="48">
        <f t="shared" si="0"/>
        <v>50</v>
      </c>
      <c r="R14" s="47">
        <v>1</v>
      </c>
      <c r="S14" s="49">
        <f t="shared" si="1"/>
        <v>16.666666666666664</v>
      </c>
      <c r="T14" s="47">
        <f>SUM(P14+R14)</f>
        <v>2</v>
      </c>
      <c r="U14" s="48">
        <f t="shared" si="2"/>
        <v>25</v>
      </c>
      <c r="V14" s="50">
        <v>2</v>
      </c>
      <c r="W14" s="48">
        <f t="shared" si="8"/>
        <v>100</v>
      </c>
      <c r="X14" s="50">
        <v>6</v>
      </c>
      <c r="Y14" s="48">
        <f t="shared" si="9"/>
        <v>100</v>
      </c>
      <c r="Z14" s="50">
        <f t="shared" si="10"/>
        <v>8</v>
      </c>
      <c r="AA14" s="48">
        <f t="shared" si="11"/>
        <v>100</v>
      </c>
      <c r="AB14" s="51">
        <v>0</v>
      </c>
      <c r="AC14" s="52">
        <f t="shared" si="13"/>
        <v>0</v>
      </c>
    </row>
    <row r="15" spans="1:29" ht="24.75" customHeight="1" x14ac:dyDescent="0.25">
      <c r="A15" s="45"/>
      <c r="B15" s="46"/>
      <c r="C15" s="46" t="str">
        <f>'[1]9'!C13</f>
        <v>5. BALIBO</v>
      </c>
      <c r="D15" s="47">
        <v>5</v>
      </c>
      <c r="E15" s="47">
        <v>2</v>
      </c>
      <c r="F15" s="47">
        <v>5</v>
      </c>
      <c r="G15" s="47">
        <v>6</v>
      </c>
      <c r="H15" s="47">
        <v>2</v>
      </c>
      <c r="I15" s="47">
        <f t="shared" si="3"/>
        <v>8</v>
      </c>
      <c r="J15" s="47">
        <v>4</v>
      </c>
      <c r="K15" s="48">
        <f t="shared" si="4"/>
        <v>80</v>
      </c>
      <c r="L15" s="47">
        <v>1</v>
      </c>
      <c r="M15" s="48">
        <f t="shared" si="5"/>
        <v>50</v>
      </c>
      <c r="N15" s="47">
        <f t="shared" si="6"/>
        <v>5</v>
      </c>
      <c r="O15" s="48">
        <f t="shared" si="7"/>
        <v>100</v>
      </c>
      <c r="P15" s="47">
        <v>1</v>
      </c>
      <c r="Q15" s="48">
        <f t="shared" si="0"/>
        <v>16.666666666666664</v>
      </c>
      <c r="R15" s="47">
        <v>1</v>
      </c>
      <c r="S15" s="49">
        <f t="shared" si="1"/>
        <v>50</v>
      </c>
      <c r="T15" s="47">
        <f>SUM(P15+R15)</f>
        <v>2</v>
      </c>
      <c r="U15" s="48">
        <f t="shared" si="2"/>
        <v>25</v>
      </c>
      <c r="V15" s="50">
        <v>5</v>
      </c>
      <c r="W15" s="48">
        <f t="shared" si="8"/>
        <v>83.333333333333343</v>
      </c>
      <c r="X15" s="50">
        <v>2</v>
      </c>
      <c r="Y15" s="48">
        <f t="shared" si="9"/>
        <v>100</v>
      </c>
      <c r="Z15" s="50">
        <f t="shared" si="10"/>
        <v>7</v>
      </c>
      <c r="AA15" s="48">
        <f t="shared" si="11"/>
        <v>87.5</v>
      </c>
      <c r="AB15" s="51">
        <v>1</v>
      </c>
      <c r="AC15" s="52">
        <f t="shared" si="13"/>
        <v>12.5</v>
      </c>
    </row>
    <row r="16" spans="1:29" ht="24.75" customHeight="1" x14ac:dyDescent="0.25">
      <c r="A16" s="45">
        <f>'[1]9'!A14</f>
        <v>3</v>
      </c>
      <c r="B16" s="46" t="str">
        <f>'[1]9'!B14</f>
        <v>UJUNG BULU</v>
      </c>
      <c r="C16" s="46" t="str">
        <f>'[1]9'!C14</f>
        <v>6. CAILE</v>
      </c>
      <c r="D16" s="47">
        <v>7</v>
      </c>
      <c r="E16" s="47">
        <v>11</v>
      </c>
      <c r="F16" s="47">
        <f t="shared" si="12"/>
        <v>18</v>
      </c>
      <c r="G16" s="47">
        <v>11</v>
      </c>
      <c r="H16" s="47">
        <v>15</v>
      </c>
      <c r="I16" s="47">
        <f t="shared" si="3"/>
        <v>26</v>
      </c>
      <c r="J16" s="47">
        <v>3</v>
      </c>
      <c r="K16" s="48">
        <f t="shared" si="4"/>
        <v>42.857142857142854</v>
      </c>
      <c r="L16" s="47">
        <v>0</v>
      </c>
      <c r="M16" s="48">
        <f t="shared" si="5"/>
        <v>0</v>
      </c>
      <c r="N16" s="47">
        <f t="shared" si="6"/>
        <v>3</v>
      </c>
      <c r="O16" s="48">
        <f t="shared" si="7"/>
        <v>16.666666666666664</v>
      </c>
      <c r="P16" s="47">
        <v>7</v>
      </c>
      <c r="Q16" s="48">
        <f t="shared" si="0"/>
        <v>63.636363636363633</v>
      </c>
      <c r="R16" s="47">
        <v>13</v>
      </c>
      <c r="S16" s="49">
        <f t="shared" si="1"/>
        <v>86.666666666666671</v>
      </c>
      <c r="T16" s="47">
        <f t="shared" ref="T16:T31" si="14">P16+R16</f>
        <v>20</v>
      </c>
      <c r="U16" s="48">
        <f t="shared" si="2"/>
        <v>76.923076923076934</v>
      </c>
      <c r="V16" s="50">
        <v>10</v>
      </c>
      <c r="W16" s="48">
        <f t="shared" si="8"/>
        <v>90.909090909090907</v>
      </c>
      <c r="X16" s="50">
        <v>13</v>
      </c>
      <c r="Y16" s="48">
        <f t="shared" si="9"/>
        <v>86.666666666666671</v>
      </c>
      <c r="Z16" s="50">
        <f t="shared" si="10"/>
        <v>23</v>
      </c>
      <c r="AA16" s="48">
        <f t="shared" si="11"/>
        <v>88.461538461538453</v>
      </c>
      <c r="AB16" s="51">
        <v>1</v>
      </c>
      <c r="AC16" s="52">
        <f t="shared" si="13"/>
        <v>3.8461538461538463</v>
      </c>
    </row>
    <row r="17" spans="1:29" ht="24.75" customHeight="1" x14ac:dyDescent="0.25">
      <c r="A17" s="45">
        <f>'[1]9'!A15</f>
        <v>4</v>
      </c>
      <c r="B17" s="46" t="str">
        <f>'[1]9'!B15</f>
        <v>UJUNG LOE</v>
      </c>
      <c r="C17" s="46" t="str">
        <f>'[1]9'!C15</f>
        <v>7. UJUNG LOE</v>
      </c>
      <c r="D17" s="47">
        <v>8</v>
      </c>
      <c r="E17" s="47">
        <v>4</v>
      </c>
      <c r="F17" s="47">
        <v>6</v>
      </c>
      <c r="G17" s="47">
        <v>14</v>
      </c>
      <c r="H17" s="47">
        <v>5</v>
      </c>
      <c r="I17" s="47">
        <f t="shared" si="3"/>
        <v>19</v>
      </c>
      <c r="J17" s="47">
        <v>3</v>
      </c>
      <c r="K17" s="48">
        <f t="shared" si="4"/>
        <v>37.5</v>
      </c>
      <c r="L17" s="47">
        <v>3</v>
      </c>
      <c r="M17" s="48">
        <f t="shared" si="5"/>
        <v>75</v>
      </c>
      <c r="N17" s="47">
        <f t="shared" si="6"/>
        <v>6</v>
      </c>
      <c r="O17" s="48">
        <f t="shared" si="7"/>
        <v>100</v>
      </c>
      <c r="P17" s="47">
        <v>7</v>
      </c>
      <c r="Q17" s="48">
        <f t="shared" si="0"/>
        <v>50</v>
      </c>
      <c r="R17" s="47">
        <v>2</v>
      </c>
      <c r="S17" s="49">
        <f t="shared" si="1"/>
        <v>40</v>
      </c>
      <c r="T17" s="47">
        <f t="shared" si="14"/>
        <v>9</v>
      </c>
      <c r="U17" s="48">
        <f t="shared" si="2"/>
        <v>47.368421052631575</v>
      </c>
      <c r="V17" s="50">
        <v>10</v>
      </c>
      <c r="W17" s="48">
        <f t="shared" si="8"/>
        <v>71.428571428571431</v>
      </c>
      <c r="X17" s="50">
        <v>5</v>
      </c>
      <c r="Y17" s="48">
        <f t="shared" si="9"/>
        <v>100</v>
      </c>
      <c r="Z17" s="50">
        <f t="shared" si="10"/>
        <v>15</v>
      </c>
      <c r="AA17" s="48">
        <f t="shared" si="11"/>
        <v>78.94736842105263</v>
      </c>
      <c r="AB17" s="51">
        <v>3</v>
      </c>
      <c r="AC17" s="52">
        <f t="shared" si="13"/>
        <v>15.789473684210526</v>
      </c>
    </row>
    <row r="18" spans="1:29" ht="24.75" customHeight="1" x14ac:dyDescent="0.25">
      <c r="A18" s="45"/>
      <c r="B18" s="46"/>
      <c r="C18" s="46" t="str">
        <f>'[1]9'!C16</f>
        <v>8. MANYAMPA</v>
      </c>
      <c r="D18" s="47">
        <v>3</v>
      </c>
      <c r="E18" s="47">
        <v>4</v>
      </c>
      <c r="F18" s="47">
        <v>4</v>
      </c>
      <c r="G18" s="47">
        <v>3</v>
      </c>
      <c r="H18" s="47">
        <v>4</v>
      </c>
      <c r="I18" s="47">
        <f t="shared" si="3"/>
        <v>7</v>
      </c>
      <c r="J18" s="47">
        <v>2</v>
      </c>
      <c r="K18" s="48">
        <f t="shared" si="4"/>
        <v>66.666666666666657</v>
      </c>
      <c r="L18" s="47">
        <v>1</v>
      </c>
      <c r="M18" s="48">
        <f t="shared" si="5"/>
        <v>25</v>
      </c>
      <c r="N18" s="47">
        <f t="shared" si="6"/>
        <v>3</v>
      </c>
      <c r="O18" s="48">
        <f t="shared" si="7"/>
        <v>75</v>
      </c>
      <c r="P18" s="47">
        <v>0</v>
      </c>
      <c r="Q18" s="48">
        <f t="shared" si="0"/>
        <v>0</v>
      </c>
      <c r="R18" s="47">
        <v>0</v>
      </c>
      <c r="S18" s="49">
        <f t="shared" si="1"/>
        <v>0</v>
      </c>
      <c r="T18" s="47">
        <f t="shared" si="14"/>
        <v>0</v>
      </c>
      <c r="U18" s="48">
        <f t="shared" si="2"/>
        <v>0</v>
      </c>
      <c r="V18" s="50">
        <v>2</v>
      </c>
      <c r="W18" s="48">
        <f t="shared" si="8"/>
        <v>66.666666666666657</v>
      </c>
      <c r="X18" s="50">
        <v>1</v>
      </c>
      <c r="Y18" s="48">
        <f t="shared" si="9"/>
        <v>25</v>
      </c>
      <c r="Z18" s="50">
        <f t="shared" si="10"/>
        <v>3</v>
      </c>
      <c r="AA18" s="48">
        <f t="shared" si="11"/>
        <v>42.857142857142854</v>
      </c>
      <c r="AB18" s="51">
        <v>2</v>
      </c>
      <c r="AC18" s="52">
        <f t="shared" si="13"/>
        <v>28.571428571428569</v>
      </c>
    </row>
    <row r="19" spans="1:29" ht="24.75" customHeight="1" x14ac:dyDescent="0.25">
      <c r="A19" s="45"/>
      <c r="B19" s="46"/>
      <c r="C19" s="46" t="str">
        <f>'[1]9'!C17</f>
        <v>9. PALANGISANG</v>
      </c>
      <c r="D19" s="47">
        <v>3</v>
      </c>
      <c r="E19" s="47">
        <v>4</v>
      </c>
      <c r="F19" s="47">
        <f t="shared" si="12"/>
        <v>7</v>
      </c>
      <c r="G19" s="47">
        <v>3</v>
      </c>
      <c r="H19" s="47">
        <v>4</v>
      </c>
      <c r="I19" s="47">
        <f t="shared" si="3"/>
        <v>7</v>
      </c>
      <c r="J19" s="47">
        <v>2</v>
      </c>
      <c r="K19" s="48">
        <f t="shared" si="4"/>
        <v>66.666666666666657</v>
      </c>
      <c r="L19" s="47">
        <v>1</v>
      </c>
      <c r="M19" s="48">
        <v>0</v>
      </c>
      <c r="N19" s="47">
        <f t="shared" si="6"/>
        <v>3</v>
      </c>
      <c r="O19" s="48">
        <f t="shared" si="7"/>
        <v>42.857142857142854</v>
      </c>
      <c r="P19" s="47">
        <v>1</v>
      </c>
      <c r="Q19" s="48">
        <f t="shared" si="0"/>
        <v>33.333333333333329</v>
      </c>
      <c r="R19" s="47">
        <v>3</v>
      </c>
      <c r="S19" s="49">
        <f t="shared" si="1"/>
        <v>75</v>
      </c>
      <c r="T19" s="47">
        <f t="shared" si="14"/>
        <v>4</v>
      </c>
      <c r="U19" s="48">
        <f t="shared" si="2"/>
        <v>57.142857142857139</v>
      </c>
      <c r="V19" s="50">
        <v>3</v>
      </c>
      <c r="W19" s="48">
        <f t="shared" si="8"/>
        <v>100</v>
      </c>
      <c r="X19" s="50">
        <v>4</v>
      </c>
      <c r="Y19" s="48">
        <f t="shared" si="9"/>
        <v>100</v>
      </c>
      <c r="Z19" s="50">
        <f t="shared" si="10"/>
        <v>7</v>
      </c>
      <c r="AA19" s="48">
        <f t="shared" si="11"/>
        <v>100</v>
      </c>
      <c r="AB19" s="51">
        <v>0</v>
      </c>
      <c r="AC19" s="52">
        <f t="shared" si="13"/>
        <v>0</v>
      </c>
    </row>
    <row r="20" spans="1:29" ht="24.75" customHeight="1" x14ac:dyDescent="0.25">
      <c r="A20" s="45">
        <f>'[1]9'!A18</f>
        <v>5</v>
      </c>
      <c r="B20" s="46" t="str">
        <f>'[1]9'!B18</f>
        <v>BONTO BAHARI</v>
      </c>
      <c r="C20" s="46" t="str">
        <f>'[1]9'!C18</f>
        <v>10. BONTO BAHARI</v>
      </c>
      <c r="D20" s="47">
        <v>15</v>
      </c>
      <c r="E20" s="47">
        <v>8</v>
      </c>
      <c r="F20" s="47">
        <f t="shared" si="12"/>
        <v>23</v>
      </c>
      <c r="G20" s="47">
        <v>16</v>
      </c>
      <c r="H20" s="47">
        <v>8</v>
      </c>
      <c r="I20" s="47">
        <f t="shared" si="3"/>
        <v>24</v>
      </c>
      <c r="J20" s="47">
        <v>11</v>
      </c>
      <c r="K20" s="48">
        <f t="shared" si="4"/>
        <v>73.333333333333329</v>
      </c>
      <c r="L20" s="47">
        <v>4</v>
      </c>
      <c r="M20" s="48">
        <f t="shared" si="5"/>
        <v>50</v>
      </c>
      <c r="N20" s="47">
        <f t="shared" si="6"/>
        <v>15</v>
      </c>
      <c r="O20" s="48">
        <f t="shared" si="7"/>
        <v>65.217391304347828</v>
      </c>
      <c r="P20" s="47">
        <v>2</v>
      </c>
      <c r="Q20" s="48">
        <f t="shared" si="0"/>
        <v>12.5</v>
      </c>
      <c r="R20" s="47">
        <v>4</v>
      </c>
      <c r="S20" s="49">
        <f t="shared" si="1"/>
        <v>50</v>
      </c>
      <c r="T20" s="47">
        <f t="shared" si="14"/>
        <v>6</v>
      </c>
      <c r="U20" s="48">
        <f t="shared" si="2"/>
        <v>25</v>
      </c>
      <c r="V20" s="50">
        <v>13</v>
      </c>
      <c r="W20" s="48">
        <f t="shared" si="8"/>
        <v>81.25</v>
      </c>
      <c r="X20" s="50">
        <v>8</v>
      </c>
      <c r="Y20" s="48">
        <f t="shared" si="9"/>
        <v>100</v>
      </c>
      <c r="Z20" s="50">
        <f t="shared" si="10"/>
        <v>21</v>
      </c>
      <c r="AA20" s="48">
        <f t="shared" si="11"/>
        <v>87.5</v>
      </c>
      <c r="AB20" s="51">
        <v>0</v>
      </c>
      <c r="AC20" s="52">
        <f t="shared" si="13"/>
        <v>0</v>
      </c>
    </row>
    <row r="21" spans="1:29" ht="24.75" customHeight="1" x14ac:dyDescent="0.25">
      <c r="A21" s="45">
        <f>'[1]9'!A19</f>
        <v>6</v>
      </c>
      <c r="B21" s="46" t="str">
        <f>'[1]9'!B19</f>
        <v>BONTO TIRO</v>
      </c>
      <c r="C21" s="46" t="str">
        <f>'[1]9'!C19</f>
        <v>11.BONTO TIRO</v>
      </c>
      <c r="D21" s="47">
        <v>1</v>
      </c>
      <c r="E21" s="47">
        <v>3</v>
      </c>
      <c r="F21" s="47">
        <f t="shared" si="12"/>
        <v>4</v>
      </c>
      <c r="G21" s="47">
        <v>1</v>
      </c>
      <c r="H21" s="47">
        <v>4</v>
      </c>
      <c r="I21" s="47">
        <f t="shared" si="3"/>
        <v>5</v>
      </c>
      <c r="J21" s="47">
        <v>0</v>
      </c>
      <c r="K21" s="48">
        <f t="shared" si="4"/>
        <v>0</v>
      </c>
      <c r="L21" s="47">
        <v>2</v>
      </c>
      <c r="M21" s="48">
        <f t="shared" si="5"/>
        <v>66.666666666666657</v>
      </c>
      <c r="N21" s="47">
        <f t="shared" si="6"/>
        <v>2</v>
      </c>
      <c r="O21" s="48">
        <f t="shared" si="7"/>
        <v>50</v>
      </c>
      <c r="P21" s="47">
        <v>1</v>
      </c>
      <c r="Q21" s="48">
        <f t="shared" si="0"/>
        <v>100</v>
      </c>
      <c r="R21" s="47">
        <v>2</v>
      </c>
      <c r="S21" s="49">
        <f t="shared" si="1"/>
        <v>50</v>
      </c>
      <c r="T21" s="47">
        <f t="shared" si="14"/>
        <v>3</v>
      </c>
      <c r="U21" s="48">
        <f t="shared" si="2"/>
        <v>60</v>
      </c>
      <c r="V21" s="50">
        <v>1</v>
      </c>
      <c r="W21" s="48">
        <f t="shared" si="8"/>
        <v>100</v>
      </c>
      <c r="X21" s="50">
        <v>4</v>
      </c>
      <c r="Y21" s="48">
        <f t="shared" si="9"/>
        <v>100</v>
      </c>
      <c r="Z21" s="50">
        <f t="shared" si="10"/>
        <v>5</v>
      </c>
      <c r="AA21" s="48">
        <f t="shared" si="11"/>
        <v>100</v>
      </c>
      <c r="AB21" s="51">
        <v>0</v>
      </c>
      <c r="AC21" s="52">
        <f t="shared" si="13"/>
        <v>0</v>
      </c>
    </row>
    <row r="22" spans="1:29" ht="24.75" customHeight="1" x14ac:dyDescent="0.25">
      <c r="A22" s="45"/>
      <c r="B22" s="46"/>
      <c r="C22" s="46" t="str">
        <f>'[1]9'!C20</f>
        <v>12. BATANG</v>
      </c>
      <c r="D22" s="47">
        <v>2</v>
      </c>
      <c r="E22" s="47">
        <v>2</v>
      </c>
      <c r="F22" s="47">
        <f t="shared" si="12"/>
        <v>4</v>
      </c>
      <c r="G22" s="47">
        <v>3</v>
      </c>
      <c r="H22" s="47">
        <v>3</v>
      </c>
      <c r="I22" s="47">
        <f t="shared" si="3"/>
        <v>6</v>
      </c>
      <c r="J22" s="47">
        <v>1</v>
      </c>
      <c r="K22" s="48">
        <f t="shared" si="4"/>
        <v>50</v>
      </c>
      <c r="L22" s="47">
        <v>1</v>
      </c>
      <c r="M22" s="48">
        <f t="shared" si="5"/>
        <v>50</v>
      </c>
      <c r="N22" s="47">
        <f t="shared" si="6"/>
        <v>2</v>
      </c>
      <c r="O22" s="48">
        <f t="shared" si="7"/>
        <v>50</v>
      </c>
      <c r="P22" s="47">
        <v>2</v>
      </c>
      <c r="Q22" s="48">
        <f>P22/G22*100</f>
        <v>66.666666666666657</v>
      </c>
      <c r="R22" s="47">
        <v>1</v>
      </c>
      <c r="S22" s="49">
        <f>R22/H22*100</f>
        <v>33.333333333333329</v>
      </c>
      <c r="T22" s="47">
        <f>P22+R22</f>
        <v>3</v>
      </c>
      <c r="U22" s="48">
        <f>T22/I22*100</f>
        <v>50</v>
      </c>
      <c r="V22" s="50">
        <v>3</v>
      </c>
      <c r="W22" s="48">
        <v>0</v>
      </c>
      <c r="X22" s="50">
        <v>2</v>
      </c>
      <c r="Y22" s="48">
        <f t="shared" si="9"/>
        <v>66.666666666666657</v>
      </c>
      <c r="Z22" s="50">
        <v>6</v>
      </c>
      <c r="AA22" s="48">
        <f t="shared" si="11"/>
        <v>100</v>
      </c>
      <c r="AB22" s="51">
        <v>1</v>
      </c>
      <c r="AC22" s="52">
        <f t="shared" si="13"/>
        <v>16.666666666666664</v>
      </c>
    </row>
    <row r="23" spans="1:29" ht="30" customHeight="1" x14ac:dyDescent="0.25">
      <c r="A23" s="45">
        <f>'[1]9'!A21</f>
        <v>7</v>
      </c>
      <c r="B23" s="46" t="str">
        <f>'[1]9'!B21</f>
        <v>HERLANG</v>
      </c>
      <c r="C23" s="46" t="str">
        <f>'[1]9'!C21</f>
        <v>13. HERLANG</v>
      </c>
      <c r="D23" s="47">
        <v>1</v>
      </c>
      <c r="E23" s="47">
        <v>3</v>
      </c>
      <c r="F23" s="47">
        <f t="shared" si="12"/>
        <v>4</v>
      </c>
      <c r="G23" s="47">
        <v>3</v>
      </c>
      <c r="H23" s="47">
        <v>4</v>
      </c>
      <c r="I23" s="47">
        <f t="shared" si="3"/>
        <v>7</v>
      </c>
      <c r="J23" s="47">
        <v>1</v>
      </c>
      <c r="K23" s="48">
        <v>0</v>
      </c>
      <c r="L23" s="47">
        <v>3</v>
      </c>
      <c r="M23" s="48">
        <v>0</v>
      </c>
      <c r="N23" s="47">
        <f t="shared" si="6"/>
        <v>4</v>
      </c>
      <c r="O23" s="48">
        <v>0</v>
      </c>
      <c r="P23" s="47">
        <v>2</v>
      </c>
      <c r="Q23" s="48">
        <f t="shared" si="0"/>
        <v>66.666666666666657</v>
      </c>
      <c r="R23" s="47">
        <v>1</v>
      </c>
      <c r="S23" s="49">
        <f t="shared" si="1"/>
        <v>25</v>
      </c>
      <c r="T23" s="47">
        <f>P23+R23</f>
        <v>3</v>
      </c>
      <c r="U23" s="48">
        <v>0</v>
      </c>
      <c r="V23" s="50">
        <v>3</v>
      </c>
      <c r="W23" s="48">
        <v>1</v>
      </c>
      <c r="X23" s="50">
        <v>4</v>
      </c>
      <c r="Y23" s="48">
        <f t="shared" si="9"/>
        <v>100</v>
      </c>
      <c r="Z23" s="50">
        <v>1</v>
      </c>
      <c r="AA23" s="48">
        <v>1</v>
      </c>
      <c r="AB23" s="51">
        <v>0</v>
      </c>
      <c r="AC23" s="52">
        <v>1</v>
      </c>
    </row>
    <row r="24" spans="1:29" ht="24.75" customHeight="1" x14ac:dyDescent="0.25">
      <c r="A24" s="45"/>
      <c r="B24" s="46"/>
      <c r="C24" s="46" t="str">
        <f>'[1]9'!C22</f>
        <v>14. KARASSING</v>
      </c>
      <c r="D24" s="47">
        <v>2</v>
      </c>
      <c r="E24" s="47">
        <v>3</v>
      </c>
      <c r="F24" s="47">
        <f t="shared" si="12"/>
        <v>5</v>
      </c>
      <c r="G24" s="47">
        <v>3</v>
      </c>
      <c r="H24" s="47">
        <v>3</v>
      </c>
      <c r="I24" s="47">
        <f t="shared" si="3"/>
        <v>6</v>
      </c>
      <c r="J24" s="47">
        <v>0</v>
      </c>
      <c r="K24" s="48">
        <f t="shared" si="4"/>
        <v>0</v>
      </c>
      <c r="L24" s="47">
        <v>0</v>
      </c>
      <c r="M24" s="48">
        <v>0</v>
      </c>
      <c r="N24" s="47">
        <f t="shared" si="6"/>
        <v>0</v>
      </c>
      <c r="O24" s="48">
        <f t="shared" si="7"/>
        <v>0</v>
      </c>
      <c r="P24" s="47">
        <v>2</v>
      </c>
      <c r="Q24" s="48">
        <f t="shared" si="0"/>
        <v>66.666666666666657</v>
      </c>
      <c r="R24" s="47">
        <v>2</v>
      </c>
      <c r="S24" s="49">
        <v>0</v>
      </c>
      <c r="T24" s="47">
        <f>P24+R24</f>
        <v>4</v>
      </c>
      <c r="U24" s="48">
        <f t="shared" si="2"/>
        <v>66.666666666666657</v>
      </c>
      <c r="V24" s="50">
        <v>2</v>
      </c>
      <c r="W24" s="48">
        <f t="shared" si="8"/>
        <v>66.666666666666657</v>
      </c>
      <c r="X24" s="50">
        <v>2</v>
      </c>
      <c r="Y24" s="48">
        <v>0</v>
      </c>
      <c r="Z24" s="50">
        <f t="shared" si="10"/>
        <v>4</v>
      </c>
      <c r="AA24" s="48">
        <f t="shared" si="11"/>
        <v>66.666666666666657</v>
      </c>
      <c r="AB24" s="51">
        <v>0</v>
      </c>
      <c r="AC24" s="52">
        <f t="shared" si="13"/>
        <v>0</v>
      </c>
    </row>
    <row r="25" spans="1:29" ht="24.75" customHeight="1" x14ac:dyDescent="0.25">
      <c r="A25" s="45">
        <f>'[1]9'!A23</f>
        <v>8</v>
      </c>
      <c r="B25" s="46" t="str">
        <f>'[1]9'!B23</f>
        <v>KAJANG</v>
      </c>
      <c r="C25" s="46" t="str">
        <f>'[1]9'!C23</f>
        <v>15.KAJANG</v>
      </c>
      <c r="D25" s="47">
        <v>2</v>
      </c>
      <c r="E25" s="47">
        <v>0</v>
      </c>
      <c r="F25" s="47">
        <f t="shared" si="12"/>
        <v>2</v>
      </c>
      <c r="G25" s="47">
        <v>2</v>
      </c>
      <c r="H25" s="47">
        <v>0</v>
      </c>
      <c r="I25" s="47">
        <f t="shared" si="3"/>
        <v>2</v>
      </c>
      <c r="J25" s="47">
        <v>0</v>
      </c>
      <c r="K25" s="48">
        <f t="shared" si="4"/>
        <v>0</v>
      </c>
      <c r="L25" s="47">
        <v>0</v>
      </c>
      <c r="M25" s="48">
        <v>0</v>
      </c>
      <c r="N25" s="47">
        <f t="shared" si="6"/>
        <v>0</v>
      </c>
      <c r="O25" s="48">
        <f t="shared" si="7"/>
        <v>0</v>
      </c>
      <c r="P25" s="47">
        <v>0</v>
      </c>
      <c r="Q25" s="48">
        <f t="shared" si="0"/>
        <v>0</v>
      </c>
      <c r="R25" s="47">
        <v>0</v>
      </c>
      <c r="S25" s="49">
        <v>0</v>
      </c>
      <c r="T25" s="47">
        <f>P25+R25</f>
        <v>0</v>
      </c>
      <c r="U25" s="48">
        <f t="shared" si="2"/>
        <v>0</v>
      </c>
      <c r="V25" s="50">
        <v>0</v>
      </c>
      <c r="W25" s="48">
        <f t="shared" si="8"/>
        <v>0</v>
      </c>
      <c r="X25" s="50">
        <v>0</v>
      </c>
      <c r="Y25" s="48">
        <v>0</v>
      </c>
      <c r="Z25" s="50">
        <v>7</v>
      </c>
      <c r="AA25" s="48">
        <f t="shared" si="11"/>
        <v>350</v>
      </c>
      <c r="AB25" s="51">
        <v>2</v>
      </c>
      <c r="AC25" s="52">
        <f t="shared" si="13"/>
        <v>100</v>
      </c>
    </row>
    <row r="26" spans="1:29" ht="24.75" customHeight="1" x14ac:dyDescent="0.25">
      <c r="A26" s="45"/>
      <c r="B26" s="46"/>
      <c r="C26" s="46" t="str">
        <f>'[1]9'!C24</f>
        <v>16. LEMBANNA</v>
      </c>
      <c r="D26" s="47">
        <v>3</v>
      </c>
      <c r="E26" s="47">
        <v>1</v>
      </c>
      <c r="F26" s="47">
        <f t="shared" si="12"/>
        <v>4</v>
      </c>
      <c r="G26" s="47">
        <v>4</v>
      </c>
      <c r="H26" s="47">
        <v>1</v>
      </c>
      <c r="I26" s="47">
        <f t="shared" si="3"/>
        <v>5</v>
      </c>
      <c r="J26" s="47">
        <v>0</v>
      </c>
      <c r="K26" s="48">
        <f>K28</f>
        <v>0</v>
      </c>
      <c r="L26" s="47">
        <v>0</v>
      </c>
      <c r="M26" s="48">
        <v>0</v>
      </c>
      <c r="N26" s="47">
        <f t="shared" si="6"/>
        <v>0</v>
      </c>
      <c r="O26" s="48">
        <f t="shared" si="7"/>
        <v>0</v>
      </c>
      <c r="P26" s="47">
        <v>3</v>
      </c>
      <c r="Q26" s="48">
        <f t="shared" si="0"/>
        <v>75</v>
      </c>
      <c r="R26" s="47">
        <v>1</v>
      </c>
      <c r="S26" s="49">
        <f t="shared" si="1"/>
        <v>100</v>
      </c>
      <c r="T26" s="47">
        <f t="shared" si="14"/>
        <v>4</v>
      </c>
      <c r="U26" s="48">
        <f t="shared" si="2"/>
        <v>80</v>
      </c>
      <c r="V26" s="50">
        <f>J26+P26</f>
        <v>3</v>
      </c>
      <c r="W26" s="48">
        <f t="shared" si="8"/>
        <v>75</v>
      </c>
      <c r="X26" s="50">
        <v>1</v>
      </c>
      <c r="Y26" s="48">
        <f t="shared" si="9"/>
        <v>100</v>
      </c>
      <c r="Z26" s="50">
        <f t="shared" si="10"/>
        <v>4</v>
      </c>
      <c r="AA26" s="48">
        <f t="shared" si="11"/>
        <v>80</v>
      </c>
      <c r="AB26" s="51">
        <v>0</v>
      </c>
      <c r="AC26" s="52">
        <f t="shared" si="13"/>
        <v>0</v>
      </c>
    </row>
    <row r="27" spans="1:29" ht="24.75" customHeight="1" x14ac:dyDescent="0.25">
      <c r="A27" s="45"/>
      <c r="B27" s="46"/>
      <c r="C27" s="46" t="str">
        <f>'[1]9'!C25</f>
        <v>17.TANAH TOA</v>
      </c>
      <c r="D27" s="47">
        <v>2</v>
      </c>
      <c r="E27" s="47">
        <v>0</v>
      </c>
      <c r="F27" s="47">
        <f t="shared" si="12"/>
        <v>2</v>
      </c>
      <c r="G27" s="47">
        <v>3</v>
      </c>
      <c r="H27" s="47">
        <v>2</v>
      </c>
      <c r="I27" s="47">
        <f t="shared" si="3"/>
        <v>5</v>
      </c>
      <c r="J27" s="47">
        <v>0</v>
      </c>
      <c r="K27" s="48">
        <v>0</v>
      </c>
      <c r="L27" s="47">
        <v>0</v>
      </c>
      <c r="M27" s="48">
        <v>0</v>
      </c>
      <c r="N27" s="47">
        <f t="shared" si="6"/>
        <v>0</v>
      </c>
      <c r="O27" s="48">
        <v>0</v>
      </c>
      <c r="P27" s="47">
        <v>2</v>
      </c>
      <c r="Q27" s="48">
        <v>0</v>
      </c>
      <c r="R27" s="47">
        <v>2</v>
      </c>
      <c r="S27" s="49">
        <f t="shared" si="1"/>
        <v>100</v>
      </c>
      <c r="T27" s="47">
        <f t="shared" si="14"/>
        <v>4</v>
      </c>
      <c r="U27" s="48">
        <f t="shared" si="2"/>
        <v>80</v>
      </c>
      <c r="V27" s="50">
        <v>2</v>
      </c>
      <c r="W27" s="48">
        <v>0</v>
      </c>
      <c r="X27" s="50">
        <v>2</v>
      </c>
      <c r="Y27" s="48">
        <f t="shared" si="9"/>
        <v>100</v>
      </c>
      <c r="Z27" s="50">
        <f t="shared" si="10"/>
        <v>4</v>
      </c>
      <c r="AA27" s="48">
        <f t="shared" si="11"/>
        <v>80</v>
      </c>
      <c r="AB27" s="51">
        <v>0</v>
      </c>
      <c r="AC27" s="52">
        <f t="shared" si="13"/>
        <v>0</v>
      </c>
    </row>
    <row r="28" spans="1:29" ht="24.75" customHeight="1" x14ac:dyDescent="0.25">
      <c r="A28" s="45">
        <f>'[1]9'!A26</f>
        <v>9</v>
      </c>
      <c r="B28" s="46" t="str">
        <f>'[1]9'!B26</f>
        <v>BULUKUMPA</v>
      </c>
      <c r="C28" s="46" t="str">
        <f>'[1]9'!C26</f>
        <v>18. TANETE</v>
      </c>
      <c r="D28" s="47">
        <v>9</v>
      </c>
      <c r="E28" s="47">
        <v>12</v>
      </c>
      <c r="F28" s="47">
        <f t="shared" si="12"/>
        <v>21</v>
      </c>
      <c r="G28" s="47">
        <v>10</v>
      </c>
      <c r="H28" s="47">
        <v>13</v>
      </c>
      <c r="I28" s="47">
        <f t="shared" si="3"/>
        <v>23</v>
      </c>
      <c r="J28" s="47">
        <v>0</v>
      </c>
      <c r="K28" s="48">
        <f t="shared" si="4"/>
        <v>0</v>
      </c>
      <c r="L28" s="47">
        <v>1</v>
      </c>
      <c r="M28" s="48">
        <f t="shared" si="5"/>
        <v>8.3333333333333321</v>
      </c>
      <c r="N28" s="47">
        <f t="shared" si="6"/>
        <v>1</v>
      </c>
      <c r="O28" s="48">
        <f t="shared" si="7"/>
        <v>4.7619047619047619</v>
      </c>
      <c r="P28" s="47">
        <v>7</v>
      </c>
      <c r="Q28" s="48">
        <f t="shared" si="0"/>
        <v>70</v>
      </c>
      <c r="R28" s="47">
        <v>12</v>
      </c>
      <c r="S28" s="49">
        <f t="shared" si="1"/>
        <v>92.307692307692307</v>
      </c>
      <c r="T28" s="47">
        <f t="shared" si="14"/>
        <v>19</v>
      </c>
      <c r="U28" s="48">
        <f t="shared" si="2"/>
        <v>82.608695652173907</v>
      </c>
      <c r="V28" s="50">
        <v>7</v>
      </c>
      <c r="W28" s="48">
        <f t="shared" si="8"/>
        <v>70</v>
      </c>
      <c r="X28" s="50">
        <v>13</v>
      </c>
      <c r="Y28" s="48">
        <f t="shared" si="9"/>
        <v>100</v>
      </c>
      <c r="Z28" s="50">
        <f t="shared" si="10"/>
        <v>20</v>
      </c>
      <c r="AA28" s="48">
        <f t="shared" si="11"/>
        <v>86.956521739130437</v>
      </c>
      <c r="AB28" s="51">
        <v>1</v>
      </c>
      <c r="AC28" s="52">
        <f t="shared" si="13"/>
        <v>4.3478260869565215</v>
      </c>
    </row>
    <row r="29" spans="1:29" ht="24.75" customHeight="1" x14ac:dyDescent="0.25">
      <c r="A29" s="45"/>
      <c r="B29" s="46"/>
      <c r="C29" s="46" t="str">
        <f>'[1]9'!C27</f>
        <v>19. SALASSAE</v>
      </c>
      <c r="D29" s="47">
        <v>3</v>
      </c>
      <c r="E29" s="47">
        <v>0</v>
      </c>
      <c r="F29" s="47">
        <f t="shared" si="12"/>
        <v>3</v>
      </c>
      <c r="G29" s="47">
        <v>3</v>
      </c>
      <c r="H29" s="47">
        <v>0</v>
      </c>
      <c r="I29" s="47">
        <f t="shared" si="3"/>
        <v>3</v>
      </c>
      <c r="J29" s="47">
        <v>0</v>
      </c>
      <c r="K29" s="48">
        <f t="shared" si="4"/>
        <v>0</v>
      </c>
      <c r="L29" s="47">
        <v>0</v>
      </c>
      <c r="M29" s="48">
        <v>0</v>
      </c>
      <c r="N29" s="47">
        <f t="shared" si="6"/>
        <v>0</v>
      </c>
      <c r="O29" s="48">
        <f t="shared" si="7"/>
        <v>0</v>
      </c>
      <c r="P29" s="47">
        <v>3</v>
      </c>
      <c r="Q29" s="48">
        <f t="shared" si="0"/>
        <v>100</v>
      </c>
      <c r="R29" s="47">
        <v>0</v>
      </c>
      <c r="S29" s="49">
        <v>0</v>
      </c>
      <c r="T29" s="47">
        <f t="shared" si="14"/>
        <v>3</v>
      </c>
      <c r="U29" s="48">
        <f t="shared" si="2"/>
        <v>100</v>
      </c>
      <c r="V29" s="50">
        <v>3</v>
      </c>
      <c r="W29" s="48">
        <f t="shared" si="8"/>
        <v>100</v>
      </c>
      <c r="X29" s="50">
        <v>0</v>
      </c>
      <c r="Y29" s="48">
        <v>0</v>
      </c>
      <c r="Z29" s="50">
        <f t="shared" si="10"/>
        <v>3</v>
      </c>
      <c r="AA29" s="48">
        <f t="shared" si="11"/>
        <v>100</v>
      </c>
      <c r="AB29" s="51">
        <v>0</v>
      </c>
      <c r="AC29" s="52">
        <f t="shared" si="13"/>
        <v>0</v>
      </c>
    </row>
    <row r="30" spans="1:29" ht="24.75" customHeight="1" x14ac:dyDescent="0.25">
      <c r="A30" s="45">
        <f>'[1]9'!A28</f>
        <v>10</v>
      </c>
      <c r="B30" s="46" t="str">
        <f>'[1]9'!B28</f>
        <v>RILAU ALE</v>
      </c>
      <c r="C30" s="46" t="str">
        <f>'[1]9'!C28</f>
        <v>20.BONTO BANGUN</v>
      </c>
      <c r="D30" s="47">
        <v>19</v>
      </c>
      <c r="E30" s="47">
        <v>10</v>
      </c>
      <c r="F30" s="47">
        <f t="shared" si="12"/>
        <v>29</v>
      </c>
      <c r="G30" s="47">
        <v>22</v>
      </c>
      <c r="H30" s="47">
        <v>10</v>
      </c>
      <c r="I30" s="47">
        <f t="shared" si="3"/>
        <v>32</v>
      </c>
      <c r="J30" s="47">
        <v>2</v>
      </c>
      <c r="K30" s="48">
        <f t="shared" si="4"/>
        <v>10.526315789473683</v>
      </c>
      <c r="L30" s="47">
        <v>3</v>
      </c>
      <c r="M30" s="48">
        <f t="shared" si="5"/>
        <v>30</v>
      </c>
      <c r="N30" s="47">
        <f t="shared" si="6"/>
        <v>5</v>
      </c>
      <c r="O30" s="48">
        <f t="shared" si="7"/>
        <v>17.241379310344829</v>
      </c>
      <c r="P30" s="47">
        <v>12</v>
      </c>
      <c r="Q30" s="48">
        <f t="shared" si="0"/>
        <v>54.54545454545454</v>
      </c>
      <c r="R30" s="47">
        <v>6</v>
      </c>
      <c r="S30" s="49">
        <f t="shared" si="1"/>
        <v>60</v>
      </c>
      <c r="T30" s="47">
        <f t="shared" si="14"/>
        <v>18</v>
      </c>
      <c r="U30" s="48">
        <f t="shared" si="2"/>
        <v>56.25</v>
      </c>
      <c r="V30" s="50">
        <v>14</v>
      </c>
      <c r="W30" s="48">
        <f t="shared" si="8"/>
        <v>63.636363636363633</v>
      </c>
      <c r="X30" s="50">
        <v>9</v>
      </c>
      <c r="Y30" s="48">
        <f t="shared" si="9"/>
        <v>90</v>
      </c>
      <c r="Z30" s="50">
        <f>V30+X30</f>
        <v>23</v>
      </c>
      <c r="AA30" s="48">
        <f t="shared" si="11"/>
        <v>71.875</v>
      </c>
      <c r="AB30" s="51">
        <v>6</v>
      </c>
      <c r="AC30" s="52">
        <f t="shared" si="13"/>
        <v>18.75</v>
      </c>
    </row>
    <row r="31" spans="1:29" ht="57.75" customHeight="1" x14ac:dyDescent="0.25">
      <c r="A31" s="53"/>
      <c r="B31" s="54" t="s">
        <v>48</v>
      </c>
      <c r="C31" s="55"/>
      <c r="D31" s="56">
        <v>117</v>
      </c>
      <c r="E31" s="56">
        <v>46</v>
      </c>
      <c r="F31" s="56">
        <f t="shared" si="12"/>
        <v>163</v>
      </c>
      <c r="G31" s="56">
        <v>177</v>
      </c>
      <c r="H31" s="56">
        <v>119</v>
      </c>
      <c r="I31" s="56">
        <f t="shared" si="3"/>
        <v>296</v>
      </c>
      <c r="J31" s="56">
        <v>33</v>
      </c>
      <c r="K31" s="57">
        <f t="shared" si="4"/>
        <v>28.205128205128204</v>
      </c>
      <c r="L31" s="56">
        <v>24</v>
      </c>
      <c r="M31" s="57">
        <f t="shared" si="5"/>
        <v>52.173913043478258</v>
      </c>
      <c r="N31" s="56">
        <f t="shared" si="6"/>
        <v>57</v>
      </c>
      <c r="O31" s="57">
        <f t="shared" si="7"/>
        <v>34.969325153374228</v>
      </c>
      <c r="P31" s="56">
        <v>99</v>
      </c>
      <c r="Q31" s="57">
        <f t="shared" si="0"/>
        <v>55.932203389830505</v>
      </c>
      <c r="R31" s="56">
        <v>67</v>
      </c>
      <c r="S31" s="58">
        <f t="shared" si="1"/>
        <v>56.30252100840336</v>
      </c>
      <c r="T31" s="56">
        <f t="shared" si="14"/>
        <v>166</v>
      </c>
      <c r="U31" s="57">
        <f t="shared" si="2"/>
        <v>56.081081081081088</v>
      </c>
      <c r="V31" s="59">
        <f>J31+P31</f>
        <v>132</v>
      </c>
      <c r="W31" s="57">
        <f t="shared" si="8"/>
        <v>74.576271186440678</v>
      </c>
      <c r="X31" s="59">
        <v>91</v>
      </c>
      <c r="Y31" s="57">
        <f t="shared" si="9"/>
        <v>76.470588235294116</v>
      </c>
      <c r="Z31" s="59">
        <f>V31+X31</f>
        <v>223</v>
      </c>
      <c r="AA31" s="57">
        <f t="shared" si="11"/>
        <v>75.337837837837839</v>
      </c>
      <c r="AB31" s="60">
        <v>16</v>
      </c>
      <c r="AC31" s="61">
        <f t="shared" si="13"/>
        <v>5.4054054054054053</v>
      </c>
    </row>
    <row r="32" spans="1:29" ht="48" customHeight="1" x14ac:dyDescent="0.25">
      <c r="A32" s="53"/>
      <c r="B32" s="46" t="s">
        <v>49</v>
      </c>
      <c r="C32" s="46"/>
      <c r="D32" s="62">
        <v>2</v>
      </c>
      <c r="E32" s="62">
        <v>0</v>
      </c>
      <c r="F32" s="63">
        <f t="shared" si="12"/>
        <v>2</v>
      </c>
      <c r="G32" s="62">
        <v>2</v>
      </c>
      <c r="H32" s="62">
        <v>0</v>
      </c>
      <c r="I32" s="62">
        <f>G32+H32</f>
        <v>2</v>
      </c>
      <c r="J32" s="62">
        <v>2</v>
      </c>
      <c r="K32" s="64">
        <f>+J32/D32*100</f>
        <v>100</v>
      </c>
      <c r="L32" s="62">
        <v>0</v>
      </c>
      <c r="M32" s="64">
        <v>0</v>
      </c>
      <c r="N32" s="62">
        <f>J32+L32</f>
        <v>2</v>
      </c>
      <c r="O32" s="64">
        <f>N32/F32*100</f>
        <v>100</v>
      </c>
      <c r="P32" s="62">
        <v>0</v>
      </c>
      <c r="Q32" s="64">
        <f>P32/G32*100</f>
        <v>0</v>
      </c>
      <c r="R32" s="62">
        <v>0</v>
      </c>
      <c r="S32" s="65">
        <v>0</v>
      </c>
      <c r="T32" s="62">
        <f>P32+R32</f>
        <v>0</v>
      </c>
      <c r="U32" s="64">
        <f>T32/I32*100</f>
        <v>0</v>
      </c>
      <c r="V32" s="66">
        <f>J32+P32</f>
        <v>2</v>
      </c>
      <c r="W32" s="64">
        <f>V32/G32*100</f>
        <v>100</v>
      </c>
      <c r="X32" s="66">
        <f>L32+R32</f>
        <v>0</v>
      </c>
      <c r="Y32" s="64">
        <v>0</v>
      </c>
      <c r="Z32" s="66">
        <f>V32+X32</f>
        <v>2</v>
      </c>
      <c r="AA32" s="64">
        <f>Z32/I32*100</f>
        <v>100</v>
      </c>
      <c r="AB32" s="67">
        <v>0</v>
      </c>
      <c r="AC32" s="68">
        <f>AB32/I32*100</f>
        <v>0</v>
      </c>
    </row>
    <row r="33" spans="1:29" s="76" customFormat="1" ht="30" customHeight="1" x14ac:dyDescent="0.25">
      <c r="A33" s="69" t="s">
        <v>50</v>
      </c>
      <c r="B33" s="69"/>
      <c r="C33" s="70"/>
      <c r="D33" s="71">
        <f>SUM(D11:D32)</f>
        <v>233</v>
      </c>
      <c r="E33" s="71">
        <f t="shared" ref="E33:J33" si="15">SUM(E11:E32)</f>
        <v>142</v>
      </c>
      <c r="F33" s="71">
        <f t="shared" si="15"/>
        <v>364</v>
      </c>
      <c r="G33" s="71">
        <f t="shared" si="15"/>
        <v>321</v>
      </c>
      <c r="H33" s="71">
        <f t="shared" si="15"/>
        <v>231</v>
      </c>
      <c r="I33" s="71">
        <f t="shared" si="15"/>
        <v>552</v>
      </c>
      <c r="J33" s="71">
        <f t="shared" si="15"/>
        <v>74</v>
      </c>
      <c r="K33" s="72">
        <f>+J33/D33*100</f>
        <v>31.759656652360512</v>
      </c>
      <c r="L33" s="71">
        <f>SUM(L11:L32)</f>
        <v>57</v>
      </c>
      <c r="M33" s="72">
        <f>+L33/E33*100</f>
        <v>40.140845070422536</v>
      </c>
      <c r="N33" s="71">
        <f>SUBTOTAL(109,N11:N32)</f>
        <v>131</v>
      </c>
      <c r="O33" s="72">
        <f>N33/F33*100</f>
        <v>35.989010989010985</v>
      </c>
      <c r="P33" s="71">
        <f>SUM(P11:P32)</f>
        <v>170</v>
      </c>
      <c r="Q33" s="72">
        <f>P33/G33*100</f>
        <v>52.959501557632393</v>
      </c>
      <c r="R33" s="71">
        <f>SUM(R11:R32)</f>
        <v>136</v>
      </c>
      <c r="S33" s="73">
        <f>R33/H33*100</f>
        <v>58.874458874458881</v>
      </c>
      <c r="T33" s="71">
        <f>SUM(T11:T32)</f>
        <v>306</v>
      </c>
      <c r="U33" s="72">
        <f>T33/I33*100</f>
        <v>55.434782608695656</v>
      </c>
      <c r="V33" s="71">
        <f>SUM(V11:V32)</f>
        <v>244</v>
      </c>
      <c r="W33" s="72">
        <f>V33/G33*100</f>
        <v>76.012461059190031</v>
      </c>
      <c r="X33" s="71">
        <f>SUM(X11:X32)</f>
        <v>193</v>
      </c>
      <c r="Y33" s="72">
        <f>X33/H33*100</f>
        <v>83.549783549783555</v>
      </c>
      <c r="Z33" s="74">
        <f>V33+X33</f>
        <v>437</v>
      </c>
      <c r="AA33" s="72">
        <f>Z33/I33*100</f>
        <v>79.166666666666657</v>
      </c>
      <c r="AB33" s="71">
        <f>SUM(AB11:AB31)</f>
        <v>39</v>
      </c>
      <c r="AC33" s="75">
        <f>AB33/I33*100</f>
        <v>7.0652173913043477</v>
      </c>
    </row>
    <row r="34" spans="1:29" x14ac:dyDescent="0.25">
      <c r="B34" s="1"/>
      <c r="C34" s="1"/>
      <c r="V34" s="77"/>
      <c r="W34" s="77"/>
      <c r="X34" s="77"/>
    </row>
    <row r="35" spans="1:29" x14ac:dyDescent="0.25">
      <c r="A35" s="78" t="s">
        <v>51</v>
      </c>
      <c r="B35" s="78"/>
    </row>
    <row r="36" spans="1:29" ht="17.399999999999999" x14ac:dyDescent="0.25">
      <c r="A36" s="78" t="s">
        <v>52</v>
      </c>
      <c r="B36" s="78"/>
    </row>
    <row r="37" spans="1:29" x14ac:dyDescent="0.25">
      <c r="A37" s="78"/>
      <c r="B37" s="78" t="s">
        <v>53</v>
      </c>
    </row>
    <row r="38" spans="1:29" x14ac:dyDescent="0.25">
      <c r="A38" s="78"/>
      <c r="B38" s="78" t="s">
        <v>54</v>
      </c>
    </row>
    <row r="39" spans="1:29" x14ac:dyDescent="0.25">
      <c r="A39" s="78"/>
      <c r="B39" s="78" t="s">
        <v>55</v>
      </c>
    </row>
  </sheetData>
  <mergeCells count="19">
    <mergeCell ref="V8:W8"/>
    <mergeCell ref="X8:Y8"/>
    <mergeCell ref="Z8:AA8"/>
    <mergeCell ref="J7:O7"/>
    <mergeCell ref="P7:U7"/>
    <mergeCell ref="V7:AA7"/>
    <mergeCell ref="AB7:AC8"/>
    <mergeCell ref="J8:K8"/>
    <mergeCell ref="L8:M8"/>
    <mergeCell ref="N8:O8"/>
    <mergeCell ref="P8:Q8"/>
    <mergeCell ref="R8:S8"/>
    <mergeCell ref="T8:U8"/>
    <mergeCell ref="A6:C6"/>
    <mergeCell ref="A7:A9"/>
    <mergeCell ref="B7:B9"/>
    <mergeCell ref="C7:C9"/>
    <mergeCell ref="D7:F8"/>
    <mergeCell ref="G7:I8"/>
  </mergeCells>
  <printOptions horizontalCentered="1"/>
  <pageMargins left="0.65" right="0.6" top="1.1499999999999999" bottom="0.9" header="0" footer="0"/>
  <pageSetup paperSize="9" scale="44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2024-10-17T01:25:18Z</dcterms:created>
  <dcterms:modified xsi:type="dcterms:W3CDTF">2024-10-17T01:25:38Z</dcterms:modified>
</cp:coreProperties>
</file>